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usdos-my.sharepoint.com/personal/tadaex_state_gov/Documents/Desktop/grant/FY2026/"/>
    </mc:Choice>
  </mc:AlternateContent>
  <xr:revisionPtr revIDLastSave="0" documentId="8_{2982028E-75E0-4EB6-B6B1-EB2F90D69702}" xr6:coauthVersionLast="47" xr6:coauthVersionMax="47" xr10:uidLastSave="{00000000-0000-0000-0000-000000000000}"/>
  <bookViews>
    <workbookView xWindow="10905" yWindow="0" windowWidth="19905" windowHeight="20985"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<sst xmlns="http://schemas.openxmlformats.org/spreadsheetml/2006/main" count="139" uniqueCount="100">
  <si>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</si>
  <si>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</si>
  <si>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Calibri"/>
        <family val="2"/>
        <scheme val="minor"/>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</si>
  <si>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</si>
  <si>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</si>
  <si>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</si>
  <si>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</si>
  <si>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</si>
  <si>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</si>
  <si>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</si>
  <si>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</si>
  <si>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</si>
  <si>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</si>
  <si>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</si>
  <si>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</si>
  <si>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Calibri"/>
        <family val="2"/>
        <scheme val="minor"/>
      </rPr>
      <t>Narrative Justification</t>
    </r>
    <r>
      <rPr>
        <i/>
        <sz val="12"/>
        <rFont val="Calibri"/>
        <family val="2"/>
        <scheme val="minor"/>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</si>
  <si>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Calibri"/>
        <family val="2"/>
        <scheme val="minor"/>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</si>
  <si>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</si>
  <si>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</si>
  <si>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</si>
  <si>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</si>
  <si>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</si>
  <si>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</si>
  <si>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</si>
  <si>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</si>
  <si>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Calibri"/>
        <family val="2"/>
        <scheme val="minor"/>
      </rPr>
      <t xml:space="preserve">Narrative Justification: </t>
    </r>
    <r>
      <rPr>
        <i/>
        <sz val="12"/>
        <rFont val="Calibri"/>
        <family val="2"/>
        <scheme val="minor"/>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</si>
  <si>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Calibri"/>
        <family val="2"/>
        <scheme val="minor"/>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</si>
  <si>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</si>
  <si>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</si>
  <si>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</si>
  <si>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</si>
  <si>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Calibri"/>
        <family val="2"/>
        <scheme val="minor"/>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</si>
  <si>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</si>
  <si>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</si>
  <si>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</si>
  <si>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</si>
  <si>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</si>
  <si>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</si>
  <si>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</si>
  <si>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</si>
  <si>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</si>
  <si>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Calibri"/>
        <family val="2"/>
        <scheme val="minor"/>
      </rPr>
      <t>Describe the Purpose of Travel and how costs were determined.
SF-424a Note: Enter the total cost of 3.a in Section B Column 1 line 6c of the form.</t>
    </r>
  </si>
  <si>
    <r>
      <t xml:space="preserve">4. Equipment                                                                                                                                                                                                                                                                                                                                        </t>
    </r>
    <r>
      <rPr>
        <i/>
        <sz val="12"/>
        <rFont val="Calibri"/>
        <family val="2"/>
        <scheme val="minor"/>
      </rPr>
      <t xml:space="preserve">                                    (Description: Permanent equipment is defined as non-expendable personal property having a useful life of more than one year and an acquisition cost of $5,000 or more.)</t>
    </r>
  </si>
  <si>
    <t>Category</t>
  </si>
  <si>
    <t>None</t>
  </si>
  <si>
    <t>4.a Equipment Sub-Total</t>
  </si>
  <si>
    <r>
      <t xml:space="preserve">Narrative Justification:
</t>
    </r>
    <r>
      <rPr>
        <i/>
        <sz val="12"/>
        <color indexed="8"/>
        <rFont val="Calibri"/>
        <family val="2"/>
        <scheme val="minor"/>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</si>
  <si>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Calibri"/>
        <family val="2"/>
        <scheme val="minor"/>
      </rPr>
      <t>(Description: List and describe all the items and materials, including any computer devices, that are needed for the program. Materials costing less than $5,000 per unit and often having one-time use.)</t>
    </r>
  </si>
  <si>
    <t>Cost Per Unit</t>
  </si>
  <si>
    <t>Ex: General Office Supplies</t>
  </si>
  <si>
    <t>month</t>
  </si>
  <si>
    <t>Ex: Laptop</t>
  </si>
  <si>
    <t>5.a Supplies Sub-Total</t>
  </si>
  <si>
    <r>
      <t xml:space="preserve">Narrative Justification: </t>
    </r>
    <r>
      <rPr>
        <i/>
        <sz val="12"/>
        <color rgb="FF000000"/>
        <rFont val="Calibri"/>
        <family val="2"/>
        <scheme val="minor"/>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</si>
  <si>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Calibri"/>
        <family val="2"/>
        <scheme val="minor"/>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</si>
  <si>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</si>
  <si>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</si>
  <si>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</si>
  <si>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</si>
  <si>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</si>
  <si>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Calibri"/>
        <family val="2"/>
        <scheme val="minor"/>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</si>
  <si>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</si>
  <si>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</si>
  <si>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Calibri"/>
        <family val="2"/>
        <scheme val="minor"/>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</si>
  <si>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Calibri"/>
        <family val="2"/>
        <scheme val="minor"/>
      </rPr>
      <t>(Cost Per Unit x No. of Units)</t>
    </r>
  </si>
  <si>
    <t>Ex: Office Telephone</t>
  </si>
  <si>
    <t>Ex: Amman hotel conference room rental for training</t>
  </si>
  <si>
    <t>8.a Other Direct Costs Sub-Total</t>
  </si>
  <si>
    <r>
      <rPr>
        <b/>
        <i/>
        <sz val="12"/>
        <color rgb="FF000000"/>
        <rFont val="Calibri"/>
        <family val="2"/>
        <scheme val="minor"/>
      </rPr>
      <t>Narrative Justification:</t>
    </r>
    <r>
      <rPr>
        <i/>
        <sz val="12"/>
        <color indexed="8"/>
        <rFont val="Calibri"/>
        <family val="2"/>
        <scheme val="minor"/>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</si>
  <si>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</si>
  <si>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</si>
  <si>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</si>
  <si>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</si>
  <si>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rPr>
        <b/>
        <sz val="12"/>
        <color rgb="FF000000"/>
        <rFont val="Calibri"/>
        <scheme val="minor"/>
      </rPr>
      <t xml:space="preserve">10. Indirect Costs 
</t>
    </r>
    <r>
      <rPr>
        <i/>
        <sz val="12"/>
        <color rgb="FF000000"/>
        <rFont val="Calibri"/>
        <scheme val="minor"/>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</si>
  <si>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</si>
  <si>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</si>
  <si>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</si>
  <si>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rPr>
        <b/>
        <sz val="12"/>
        <color rgb="FF000000"/>
        <rFont val="Calibri"/>
      </rPr>
      <t xml:space="preserve">Total Indirect Costs                                                                                                                                                                                </t>
    </r>
    <r>
      <rPr>
        <i/>
        <sz val="12"/>
        <color rgb="FF000000"/>
        <rFont val="Calibri"/>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</si>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</sst>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2"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2"/>
      <color indexed="8"/>
      <name val="Calibri"/>
      <family val="2"/>
      <scheme val="minor"/>
    </font>
    <font>
      <i/>
      <sz val="12"/>
      <color indexed="8"/>
      <name val="Calibri"/>
      <family val="2"/>
      <scheme val="minor"/>
    </font>
    <font>
      <sz val="12"/>
      <color theme="1" tint="0.34998626667073579"/>
      <name val="Calibri"/>
      <family val="2"/>
      <scheme val="minor"/>
    </font>
    <font>
      <b/>
      <i/>
      <sz val="12"/>
      <color indexed="8"/>
      <name val="Calibri"/>
      <family val="2"/>
      <scheme val="minor"/>
    </font>
    <font>
      <i/>
      <sz val="12"/>
      <name val="Calibri"/>
      <family val="2"/>
      <scheme val="minor"/>
    </font>
    <font>
      <b/>
      <i/>
      <sz val="12"/>
      <name val="Calibri"/>
      <family val="2"/>
      <scheme val="minor"/>
    </font>
    <font>
      <b/>
      <sz val="12"/>
      <color theme="1" tint="0.34998626667073579"/>
      <name val="Calibri"/>
      <family val="2"/>
      <scheme val="minor"/>
    </font>
    <font>
      <b/>
      <sz val="12"/>
      <name val="Calibri"/>
      <family val="2"/>
      <scheme val="minor"/>
    </font>
    <font>
      <sz val="11"/>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i/>
      <sz val="12"/>
      <color theme="1" tint="0.34998626667073579"/>
      <name val="Calibri"/>
      <family val="2"/>
      <scheme val="minor"/>
    </font>
    <font>
      <sz val="12"/>
      <color indexed="8"/>
      <name val="Calibri"/>
      <family val="2"/>
      <scheme val="minor"/>
    </font>
    <font>
      <b/>
      <sz val="14"/>
      <color indexed="8"/>
      <name val="Calibri"/>
      <family val="2"/>
      <scheme val="minor"/>
    </font>
    <font>
      <b/>
      <sz val="14"/>
      <name val="Calibri"/>
      <family val="2"/>
      <scheme val="minor"/>
    </font>
    <font>
      <b/>
      <i/>
      <sz val="12"/>
      <color theme="1" tint="0.34998626667073579"/>
      <name val="Calibri"/>
      <family val="2"/>
      <scheme val="minor"/>
    </font>
    <font>
      <sz val="11"/>
      <color theme="1" tint="0.34998626667073579"/>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2"/>
      <color rgb="FF000000"/>
      <name val="Calibri"/>
    </font>
    <font>
      <i/>
      <sz val="12"/>
      <color rgb="FF000000"/>
      <name val="Calibri"/>
    </font>
    <font>
      <b/>
      <sz val="12"/>
      <color rgb="FF000000"/>
      <name val="Calibri"/>
      <scheme val="minor"/>
    </font>
    <font>
      <i/>
      <sz val="12"/>
      <color rgb="FF000000"/>
      <name val="Calibri"/>
      <scheme val="minor"/>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0" fillId="0" borderId="0" xfId="0" applyAlignment="1">
      <alignment wrapText="1"/>
    </xf>
    <xf numFmtId="0" fontId="2" fillId="0" borderId="0" xfId="0" applyFont="1"/>
    <xf numFmtId="44" fontId="6" fillId="0" borderId="1" xfId="1" applyFont="1" applyFill="1" applyBorder="1" applyAlignment="1">
      <alignment horizontal="center" vertical="top" wrapText="1"/>
    </xf>
    <xf numFmtId="10" fontId="6" fillId="0" borderId="19" xfId="2" applyNumberFormat="1" applyFont="1" applyFill="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horizontal="center"/>
    </xf>
    <xf numFmtId="0" fontId="8" fillId="0" borderId="1" xfId="0" applyFont="1" applyBorder="1" applyAlignment="1">
      <alignment vertical="top" wrapText="1"/>
    </xf>
    <xf numFmtId="5" fontId="8" fillId="0" borderId="1" xfId="1" applyNumberFormat="1" applyFont="1" applyFill="1" applyBorder="1" applyAlignment="1">
      <alignment vertical="top" wrapText="1"/>
    </xf>
    <xf numFmtId="5" fontId="8" fillId="0" borderId="11" xfId="0" applyNumberFormat="1" applyFont="1" applyBorder="1" applyAlignment="1">
      <alignment vertical="top" wrapText="1"/>
    </xf>
    <xf numFmtId="44" fontId="8" fillId="0" borderId="19" xfId="1" applyFont="1" applyFill="1" applyBorder="1" applyAlignment="1">
      <alignment horizontal="center" vertical="top" wrapText="1"/>
    </xf>
    <xf numFmtId="44" fontId="8" fillId="0" borderId="11" xfId="1" applyFont="1" applyFill="1" applyBorder="1" applyAlignment="1">
      <alignment vertical="top" wrapText="1"/>
    </xf>
    <xf numFmtId="0" fontId="14" fillId="0" borderId="0" xfId="0" applyFont="1"/>
    <xf numFmtId="0" fontId="8" fillId="0" borderId="1" xfId="1" applyNumberFormat="1" applyFont="1" applyFill="1" applyBorder="1" applyAlignment="1">
      <alignment vertical="top" wrapText="1"/>
    </xf>
    <xf numFmtId="0" fontId="8" fillId="0" borderId="10" xfId="0" applyFont="1" applyBorder="1" applyAlignment="1">
      <alignment vertical="top" wrapText="1"/>
    </xf>
    <xf numFmtId="0" fontId="3" fillId="0" borderId="0" xfId="0" applyFont="1"/>
    <xf numFmtId="44" fontId="6" fillId="0" borderId="1" xfId="1" applyFont="1" applyFill="1" applyBorder="1" applyAlignment="1">
      <alignment horizontal="center" vertical="center" wrapText="1"/>
    </xf>
    <xf numFmtId="0" fontId="4"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7" fontId="15" fillId="0" borderId="1" xfId="0" applyNumberFormat="1" applyFont="1" applyBorder="1" applyAlignment="1">
      <alignment horizontal="right" vertical="center" wrapText="1"/>
    </xf>
    <xf numFmtId="0" fontId="15" fillId="0" borderId="1" xfId="2" applyNumberFormat="1" applyFont="1" applyFill="1" applyBorder="1" applyAlignment="1">
      <alignment horizontal="right" vertical="center" wrapText="1"/>
    </xf>
    <xf numFmtId="44" fontId="6" fillId="0" borderId="10" xfId="1" applyFont="1" applyFill="1" applyBorder="1" applyAlignment="1">
      <alignment horizontal="center" vertical="center" wrapText="1"/>
    </xf>
    <xf numFmtId="0" fontId="8" fillId="0" borderId="10" xfId="0" applyFont="1" applyBorder="1" applyAlignment="1">
      <alignment wrapText="1"/>
    </xf>
    <xf numFmtId="0" fontId="10" fillId="0" borderId="1" xfId="2" applyNumberFormat="1" applyFont="1" applyFill="1" applyBorder="1" applyAlignment="1">
      <alignment horizontal="center" vertical="top" wrapText="1"/>
    </xf>
    <xf numFmtId="0" fontId="0" fillId="0" borderId="17" xfId="0" applyBorder="1" applyAlignment="1">
      <alignment horizontal="center"/>
    </xf>
    <xf numFmtId="164" fontId="8" fillId="0" borderId="1" xfId="0" applyNumberFormat="1" applyFont="1" applyBorder="1" applyAlignment="1">
      <alignment horizontal="right" vertical="top" wrapText="1"/>
    </xf>
    <xf numFmtId="164" fontId="8" fillId="0" borderId="1" xfId="1" applyNumberFormat="1" applyFont="1" applyBorder="1" applyAlignment="1"/>
    <xf numFmtId="0" fontId="0" fillId="0" borderId="0" xfId="0" applyAlignment="1">
      <alignment horizontal="center"/>
    </xf>
    <xf numFmtId="44" fontId="6" fillId="0" borderId="10" xfId="1" applyFont="1" applyFill="1" applyBorder="1" applyAlignment="1">
      <alignment horizontal="center" vertical="top"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wrapText="1"/>
    </xf>
    <xf numFmtId="6" fontId="8" fillId="0" borderId="1" xfId="1"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1" fillId="0" borderId="0" xfId="0" applyFont="1"/>
    <xf numFmtId="0" fontId="15" fillId="0" borderId="0" xfId="0" applyFont="1"/>
    <xf numFmtId="44" fontId="15" fillId="0" borderId="0" xfId="1" applyFont="1"/>
    <xf numFmtId="10" fontId="15" fillId="0" borderId="0" xfId="2" applyNumberFormat="1" applyFont="1"/>
    <xf numFmtId="44" fontId="2" fillId="0" borderId="0" xfId="0" applyNumberFormat="1" applyFont="1"/>
    <xf numFmtId="44" fontId="2" fillId="0" borderId="0" xfId="1" applyFont="1"/>
    <xf numFmtId="10" fontId="2" fillId="0" borderId="0" xfId="2" applyNumberFormat="1" applyFont="1"/>
    <xf numFmtId="44" fontId="0" fillId="0" borderId="0" xfId="1" applyFont="1"/>
    <xf numFmtId="10" fontId="0" fillId="0" borderId="0" xfId="2" applyNumberFormat="1" applyFont="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44" fontId="12" fillId="0" borderId="1" xfId="1" applyFont="1" applyFill="1" applyBorder="1" applyAlignment="1">
      <alignment vertical="top" wrapText="1"/>
    </xf>
    <xf numFmtId="5" fontId="8" fillId="0" borderId="1" xfId="0" applyNumberFormat="1" applyFont="1" applyBorder="1" applyAlignment="1">
      <alignment vertical="top" wrapText="1"/>
    </xf>
    <xf numFmtId="165" fontId="12" fillId="0" borderId="1" xfId="2" applyNumberFormat="1" applyFont="1" applyFill="1" applyBorder="1" applyAlignment="1">
      <alignment horizontal="center" vertical="top" wrapText="1"/>
    </xf>
    <xf numFmtId="0" fontId="4" fillId="0" borderId="1" xfId="0" applyFont="1" applyBorder="1" applyAlignment="1">
      <alignment horizontal="center" vertical="top" wrapText="1"/>
    </xf>
    <xf numFmtId="5" fontId="8" fillId="0" borderId="29" xfId="0" applyNumberFormat="1" applyFont="1" applyBorder="1" applyAlignment="1">
      <alignment vertical="top" wrapText="1"/>
    </xf>
    <xf numFmtId="165" fontId="8" fillId="0" borderId="29" xfId="1" applyNumberFormat="1" applyFont="1" applyFill="1" applyBorder="1" applyAlignment="1">
      <alignment horizontal="center" vertical="top" wrapText="1"/>
    </xf>
    <xf numFmtId="44" fontId="12" fillId="0" borderId="29" xfId="1" applyFont="1" applyFill="1" applyBorder="1" applyAlignment="1">
      <alignment vertical="top" wrapText="1"/>
    </xf>
    <xf numFmtId="44" fontId="6" fillId="0" borderId="1" xfId="1" applyFont="1" applyFill="1" applyBorder="1" applyAlignment="1">
      <alignment vertical="top" wrapText="1"/>
    </xf>
    <xf numFmtId="44" fontId="6" fillId="0" borderId="19" xfId="1" applyFont="1" applyFill="1" applyBorder="1" applyAlignment="1">
      <alignment vertical="top" wrapText="1"/>
    </xf>
    <xf numFmtId="0" fontId="0" fillId="0" borderId="26" xfId="0" applyBorder="1"/>
    <xf numFmtId="5" fontId="8" fillId="0" borderId="30" xfId="0" applyNumberFormat="1" applyFont="1" applyBorder="1" applyAlignment="1">
      <alignment vertical="top" wrapText="1"/>
    </xf>
    <xf numFmtId="44" fontId="8" fillId="0" borderId="3" xfId="1" applyFont="1" applyFill="1" applyBorder="1" applyAlignment="1">
      <alignment horizontal="center" vertical="top" wrapText="1"/>
    </xf>
    <xf numFmtId="44" fontId="8" fillId="0" borderId="30" xfId="1" applyFont="1" applyFill="1" applyBorder="1" applyAlignment="1">
      <alignment vertical="top" wrapText="1"/>
    </xf>
    <xf numFmtId="166" fontId="8" fillId="0" borderId="11" xfId="0" applyNumberFormat="1" applyFont="1" applyBorder="1" applyAlignment="1">
      <alignment horizontal="left" vertical="center" wrapText="1" indent="1"/>
    </xf>
    <xf numFmtId="166" fontId="12" fillId="0" borderId="11" xfId="0" applyNumberFormat="1" applyFont="1" applyBorder="1" applyAlignment="1">
      <alignment horizontal="right" vertical="top" wrapText="1"/>
    </xf>
    <xf numFmtId="0" fontId="0" fillId="0" borderId="35" xfId="0" applyBorder="1" applyAlignment="1">
      <alignment horizontal="center"/>
    </xf>
    <xf numFmtId="0" fontId="0" fillId="0" borderId="35" xfId="0" applyBorder="1"/>
    <xf numFmtId="0" fontId="3" fillId="0" borderId="35" xfId="0" applyFont="1" applyBorder="1" applyAlignment="1">
      <alignment horizontal="center"/>
    </xf>
    <xf numFmtId="0" fontId="7" fillId="0" borderId="21" xfId="0" applyFont="1" applyBorder="1" applyAlignment="1">
      <alignment horizontal="center" vertical="top" wrapText="1"/>
    </xf>
    <xf numFmtId="0" fontId="23" fillId="0" borderId="26" xfId="0" applyFont="1" applyBorder="1"/>
    <xf numFmtId="44" fontId="6" fillId="0" borderId="1" xfId="0" applyNumberFormat="1" applyFont="1" applyBorder="1" applyAlignment="1">
      <alignment vertical="top" wrapText="1"/>
    </xf>
    <xf numFmtId="44" fontId="9" fillId="0" borderId="1" xfId="1" applyFont="1" applyFill="1" applyBorder="1" applyAlignment="1">
      <alignment horizontal="right" vertical="top"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44" fontId="15" fillId="0" borderId="24" xfId="0" applyNumberFormat="1" applyFont="1" applyBorder="1" applyAlignment="1">
      <alignment horizontal="right" vertical="center" wrapText="1"/>
    </xf>
    <xf numFmtId="44" fontId="9" fillId="0" borderId="24" xfId="1" applyFont="1" applyFill="1" applyBorder="1" applyAlignment="1">
      <alignment horizontal="right" vertical="top" wrapText="1"/>
    </xf>
    <xf numFmtId="44" fontId="15" fillId="0" borderId="1" xfId="2" applyNumberFormat="1" applyFont="1" applyFill="1" applyBorder="1" applyAlignment="1">
      <alignment horizontal="right" vertical="center" wrapText="1"/>
    </xf>
    <xf numFmtId="44" fontId="6" fillId="0" borderId="1" xfId="1" applyFont="1" applyFill="1" applyBorder="1" applyAlignment="1">
      <alignment horizontal="right" vertical="top" wrapText="1"/>
    </xf>
    <xf numFmtId="164" fontId="8" fillId="0" borderId="1" xfId="0" applyNumberFormat="1" applyFont="1" applyBorder="1" applyAlignment="1">
      <alignment wrapText="1"/>
    </xf>
    <xf numFmtId="164" fontId="8" fillId="0" borderId="1" xfId="1" applyNumberFormat="1" applyFont="1" applyFill="1" applyBorder="1" applyAlignment="1">
      <alignment vertical="center" wrapText="1"/>
    </xf>
    <xf numFmtId="44" fontId="8" fillId="0" borderId="1" xfId="1" applyFont="1" applyFill="1" applyBorder="1" applyAlignment="1">
      <alignment vertical="center" wrapText="1"/>
    </xf>
    <xf numFmtId="44" fontId="8" fillId="0" borderId="24" xfId="1" applyFont="1" applyFill="1" applyBorder="1" applyAlignment="1">
      <alignment vertical="center" wrapText="1"/>
    </xf>
    <xf numFmtId="44" fontId="6" fillId="0" borderId="24" xfId="1" applyFont="1" applyFill="1" applyBorder="1" applyAlignment="1">
      <alignment horizontal="right" vertical="top" wrapText="1"/>
    </xf>
    <xf numFmtId="44" fontId="9" fillId="0" borderId="19" xfId="1" applyFont="1" applyFill="1" applyBorder="1" applyAlignment="1">
      <alignment horizontal="right" vertical="top" wrapText="1"/>
    </xf>
    <xf numFmtId="0" fontId="3" fillId="0" borderId="26" xfId="0" applyFont="1" applyBorder="1"/>
    <xf numFmtId="5" fontId="6" fillId="0" borderId="19" xfId="0" applyNumberFormat="1" applyFont="1" applyBorder="1" applyAlignment="1">
      <alignment vertical="top" wrapText="1"/>
    </xf>
    <xf numFmtId="0" fontId="6" fillId="2" borderId="29"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1" xfId="1" applyNumberFormat="1"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44" fontId="8" fillId="0" borderId="29" xfId="1" applyFont="1" applyFill="1" applyBorder="1" applyAlignment="1">
      <alignment vertical="center" wrapText="1"/>
    </xf>
    <xf numFmtId="0" fontId="8" fillId="0" borderId="10" xfId="0" applyFont="1" applyBorder="1" applyAlignment="1">
      <alignment vertical="center" wrapText="1"/>
    </xf>
    <xf numFmtId="5" fontId="8" fillId="0" borderId="1" xfId="0" applyNumberFormat="1" applyFont="1" applyBorder="1" applyAlignment="1">
      <alignment vertical="center" wrapText="1"/>
    </xf>
    <xf numFmtId="44" fontId="8" fillId="0" borderId="11" xfId="0" applyNumberFormat="1" applyFont="1" applyBorder="1" applyAlignment="1">
      <alignment vertical="center" wrapText="1"/>
    </xf>
    <xf numFmtId="0" fontId="8" fillId="0" borderId="29" xfId="1" applyNumberFormat="1" applyFont="1" applyFill="1" applyBorder="1" applyAlignment="1">
      <alignment vertical="center" wrapText="1"/>
    </xf>
    <xf numFmtId="0" fontId="8" fillId="0" borderId="29" xfId="2" applyNumberFormat="1" applyFont="1" applyFill="1" applyBorder="1" applyAlignment="1">
      <alignment vertical="center" wrapText="1"/>
    </xf>
    <xf numFmtId="5" fontId="8" fillId="0" borderId="29" xfId="0" applyNumberFormat="1" applyFont="1" applyBorder="1" applyAlignment="1">
      <alignment vertical="center" wrapText="1"/>
    </xf>
    <xf numFmtId="44" fontId="8" fillId="0" borderId="30" xfId="0" applyNumberFormat="1" applyFont="1" applyBorder="1" applyAlignment="1">
      <alignment vertical="center" wrapText="1"/>
    </xf>
    <xf numFmtId="44" fontId="8" fillId="0" borderId="1" xfId="1" applyFont="1" applyBorder="1" applyAlignment="1">
      <alignment vertical="center"/>
    </xf>
    <xf numFmtId="5" fontId="18" fillId="0" borderId="1" xfId="0" applyNumberFormat="1" applyFont="1" applyBorder="1" applyAlignment="1">
      <alignment vertical="center" wrapText="1"/>
    </xf>
    <xf numFmtId="0" fontId="8" fillId="0" borderId="1" xfId="0" applyFont="1" applyBorder="1" applyAlignment="1">
      <alignment vertical="center"/>
    </xf>
    <xf numFmtId="10" fontId="6" fillId="0" borderId="1" xfId="2" applyNumberFormat="1" applyFont="1" applyFill="1" applyBorder="1" applyAlignment="1">
      <alignment vertical="center" wrapText="1"/>
    </xf>
    <xf numFmtId="166" fontId="8" fillId="0" borderId="11" xfId="0" applyNumberFormat="1" applyFont="1" applyBorder="1" applyAlignment="1">
      <alignment vertical="center" wrapText="1"/>
    </xf>
    <xf numFmtId="0" fontId="10" fillId="0" borderId="1" xfId="2" applyNumberFormat="1" applyFont="1" applyFill="1" applyBorder="1" applyAlignment="1">
      <alignment vertical="center" wrapText="1"/>
    </xf>
    <xf numFmtId="166" fontId="9" fillId="0" borderId="1"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0" fontId="0" fillId="2" borderId="35" xfId="0" applyFill="1" applyBorder="1" applyAlignment="1">
      <alignment horizontal="center"/>
    </xf>
    <xf numFmtId="0" fontId="0" fillId="0" borderId="6" xfId="0" applyBorder="1" applyAlignment="1">
      <alignment horizontal="center"/>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0" fillId="2" borderId="43" xfId="0" applyFill="1" applyBorder="1" applyAlignment="1">
      <alignment horizontal="center"/>
    </xf>
    <xf numFmtId="0" fontId="0" fillId="2" borderId="21" xfId="0" applyFill="1" applyBorder="1" applyAlignment="1">
      <alignment horizontal="center"/>
    </xf>
    <xf numFmtId="0" fontId="4" fillId="2" borderId="32" xfId="0" applyFont="1" applyFill="1" applyBorder="1" applyAlignment="1">
      <alignment horizontal="center"/>
    </xf>
    <xf numFmtId="0" fontId="4" fillId="2" borderId="34" xfId="0" applyFont="1" applyFill="1" applyBorder="1" applyAlignment="1">
      <alignment horizontal="center"/>
    </xf>
    <xf numFmtId="0" fontId="18" fillId="3" borderId="29" xfId="0" applyFont="1" applyFill="1" applyBorder="1" applyAlignment="1">
      <alignment vertical="center" wrapText="1"/>
    </xf>
    <xf numFmtId="10" fontId="8" fillId="3" borderId="4" xfId="2"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vertical="center" wrapText="1"/>
    </xf>
    <xf numFmtId="0" fontId="8" fillId="3" borderId="19" xfId="0" applyFont="1" applyFill="1" applyBorder="1" applyAlignment="1">
      <alignment horizontal="center" vertical="center" wrapText="1"/>
    </xf>
    <xf numFmtId="9" fontId="8" fillId="3" borderId="1" xfId="2"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6" fillId="5" borderId="1" xfId="0" applyFont="1" applyFill="1" applyBorder="1" applyAlignment="1">
      <alignment vertical="center" wrapText="1"/>
    </xf>
    <xf numFmtId="10" fontId="24" fillId="6" borderId="1" xfId="2" applyNumberFormat="1" applyFont="1" applyFill="1" applyBorder="1" applyAlignment="1">
      <alignment vertical="center" wrapText="1"/>
    </xf>
    <xf numFmtId="0" fontId="25" fillId="0" borderId="1" xfId="0" applyFont="1" applyBorder="1" applyAlignment="1">
      <alignment vertical="center" wrapText="1"/>
    </xf>
    <xf numFmtId="44" fontId="27" fillId="0" borderId="1" xfId="1" applyFont="1" applyFill="1" applyBorder="1" applyAlignment="1">
      <alignment vertical="center"/>
    </xf>
    <xf numFmtId="44" fontId="27" fillId="5" borderId="1" xfId="1" applyFont="1" applyFill="1" applyBorder="1" applyAlignment="1">
      <alignment vertical="center"/>
    </xf>
    <xf numFmtId="44" fontId="27" fillId="6" borderId="1" xfId="1" applyFont="1" applyFill="1" applyBorder="1" applyAlignment="1">
      <alignment vertical="center"/>
    </xf>
    <xf numFmtId="44" fontId="27" fillId="0" borderId="1" xfId="1" applyFont="1" applyFill="1" applyBorder="1" applyAlignment="1">
      <alignment horizontal="right" vertical="center"/>
    </xf>
    <xf numFmtId="44" fontId="27" fillId="5" borderId="1" xfId="1" applyFont="1" applyFill="1" applyBorder="1" applyAlignment="1">
      <alignment horizontal="right" vertical="center"/>
    </xf>
    <xf numFmtId="44" fontId="27" fillId="6" borderId="1" xfId="1" applyFont="1" applyFill="1" applyBorder="1" applyAlignment="1">
      <alignment horizontal="right" vertical="center"/>
    </xf>
    <xf numFmtId="165" fontId="27" fillId="6" borderId="1" xfId="1" applyNumberFormat="1" applyFont="1" applyFill="1" applyBorder="1" applyAlignment="1">
      <alignment vertical="center"/>
    </xf>
    <xf numFmtId="44" fontId="24" fillId="0" borderId="1" xfId="1" applyFont="1" applyFill="1" applyBorder="1" applyAlignment="1">
      <alignment vertical="center"/>
    </xf>
    <xf numFmtId="44" fontId="24" fillId="5" borderId="1" xfId="1" applyFont="1" applyFill="1" applyBorder="1" applyAlignment="1">
      <alignment vertical="center"/>
    </xf>
    <xf numFmtId="44" fontId="24" fillId="6" borderId="1" xfId="1" applyFont="1" applyFill="1" applyBorder="1" applyAlignment="1">
      <alignment vertical="center"/>
    </xf>
    <xf numFmtId="166" fontId="9" fillId="0" borderId="1" xfId="1" applyNumberFormat="1" applyFont="1" applyFill="1" applyBorder="1" applyAlignment="1">
      <alignment horizontal="right" vertical="top" wrapText="1"/>
    </xf>
    <xf numFmtId="0" fontId="6" fillId="2" borderId="1" xfId="0" applyFont="1" applyFill="1" applyBorder="1" applyAlignment="1">
      <alignment horizontal="left" vertical="top"/>
    </xf>
    <xf numFmtId="0" fontId="8" fillId="0" borderId="10" xfId="0" applyFont="1" applyBorder="1" applyAlignment="1">
      <alignment horizontal="left" vertical="top" wrapText="1" inden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9" fillId="0" borderId="1" xfId="0" applyFont="1" applyBorder="1" applyAlignment="1">
      <alignment horizontal="right" vertical="top" wrapText="1"/>
    </xf>
    <xf numFmtId="0" fontId="9" fillId="0" borderId="5"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7" fillId="0" borderId="35" xfId="0" applyFont="1" applyBorder="1" applyAlignment="1">
      <alignment horizontal="center"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9" xfId="0" applyFont="1" applyFill="1" applyBorder="1" applyAlignment="1">
      <alignment horizontal="left" vertical="top" wrapText="1"/>
    </xf>
    <xf numFmtId="44" fontId="19" fillId="0" borderId="22" xfId="1" applyFont="1" applyFill="1" applyBorder="1" applyAlignment="1">
      <alignment horizontal="left" vertical="center" wrapText="1"/>
    </xf>
    <xf numFmtId="44" fontId="19" fillId="0" borderId="23" xfId="1" applyFont="1" applyFill="1" applyBorder="1" applyAlignment="1">
      <alignment horizontal="left" vertical="center" wrapText="1"/>
    </xf>
    <xf numFmtId="44" fontId="19" fillId="0" borderId="24" xfId="1" applyFont="1" applyFill="1" applyBorder="1" applyAlignment="1">
      <alignment horizontal="left" vertical="center" wrapText="1"/>
    </xf>
    <xf numFmtId="6" fontId="27" fillId="4" borderId="1" xfId="0" applyNumberFormat="1" applyFont="1" applyFill="1" applyBorder="1" applyAlignment="1">
      <alignment vertical="center"/>
    </xf>
    <xf numFmtId="0" fontId="25" fillId="4" borderId="1" xfId="0" applyFont="1" applyFill="1" applyBorder="1" applyAlignment="1">
      <alignment vertical="center"/>
    </xf>
    <xf numFmtId="6" fontId="27" fillId="4" borderId="1" xfId="1" applyNumberFormat="1" applyFont="1" applyFill="1" applyBorder="1" applyAlignment="1">
      <alignment vertical="center"/>
    </xf>
    <xf numFmtId="44" fontId="27" fillId="4" borderId="1" xfId="0" applyNumberFormat="1" applyFont="1" applyFill="1" applyBorder="1" applyAlignment="1">
      <alignment vertical="center"/>
    </xf>
    <xf numFmtId="44" fontId="27" fillId="4" borderId="1" xfId="1" applyFont="1" applyFill="1" applyBorder="1" applyAlignment="1">
      <alignment vertical="center"/>
    </xf>
    <xf numFmtId="44" fontId="25" fillId="4" borderId="1" xfId="1" applyFont="1" applyFill="1" applyBorder="1" applyAlignment="1">
      <alignment vertical="center"/>
    </xf>
    <xf numFmtId="165" fontId="27" fillId="4" borderId="1" xfId="1" applyNumberFormat="1" applyFont="1" applyFill="1" applyBorder="1" applyAlignment="1">
      <alignment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4" fillId="4" borderId="1" xfId="0" applyFont="1" applyFill="1" applyBorder="1" applyAlignment="1">
      <alignment vertical="center" wrapText="1"/>
    </xf>
    <xf numFmtId="44" fontId="24" fillId="4" borderId="1" xfId="1" applyFont="1" applyFill="1" applyBorder="1" applyAlignment="1">
      <alignment vertical="center" wrapText="1"/>
    </xf>
    <xf numFmtId="44" fontId="22" fillId="3" borderId="19" xfId="0" applyNumberFormat="1" applyFont="1" applyFill="1" applyBorder="1" applyAlignment="1">
      <alignment horizontal="center" vertical="center" wrapText="1"/>
    </xf>
    <xf numFmtId="44" fontId="22" fillId="3" borderId="23" xfId="0" applyNumberFormat="1"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center" vertical="center"/>
    </xf>
    <xf numFmtId="0" fontId="0" fillId="0" borderId="2" xfId="0" applyBorder="1" applyAlignment="1">
      <alignment horizontal="left" vertical="top" wrapText="1"/>
    </xf>
    <xf numFmtId="0" fontId="8" fillId="0" borderId="10" xfId="0" applyFont="1" applyBorder="1" applyAlignment="1">
      <alignment horizontal="left" vertical="top" wrapText="1" indent="1"/>
    </xf>
    <xf numFmtId="0" fontId="8" fillId="0" borderId="1" xfId="0" applyFont="1" applyBorder="1" applyAlignment="1">
      <alignment horizontal="left" vertical="top" wrapText="1" indent="1"/>
    </xf>
    <xf numFmtId="10" fontId="8"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0" fillId="0" borderId="21" xfId="0" applyBorder="1" applyAlignment="1">
      <alignment horizontal="center"/>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10" fontId="27" fillId="4" borderId="1" xfId="1" applyNumberFormat="1" applyFont="1" applyFill="1" applyBorder="1" applyAlignment="1">
      <alignment vertical="center"/>
    </xf>
    <xf numFmtId="165" fontId="27" fillId="4" borderId="1" xfId="0" applyNumberFormat="1" applyFont="1" applyFill="1" applyBorder="1" applyAlignment="1">
      <alignment vertical="center"/>
    </xf>
    <xf numFmtId="165" fontId="25" fillId="4" borderId="1" xfId="0" applyNumberFormat="1" applyFont="1" applyFill="1" applyBorder="1" applyAlignment="1">
      <alignment vertical="center"/>
    </xf>
    <xf numFmtId="0" fontId="30" fillId="2" borderId="13" xfId="0" applyFont="1" applyFill="1" applyBorder="1" applyAlignment="1">
      <alignment horizontal="left" vertical="top" wrapText="1"/>
    </xf>
    <xf numFmtId="0" fontId="28"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44" fontId="22" fillId="3" borderId="29"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8" fillId="0" borderId="1" xfId="2"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0" fillId="0" borderId="40" xfId="0" applyBorder="1"/>
    <xf numFmtId="0" fontId="0" fillId="0" borderId="41" xfId="0" applyBorder="1"/>
    <xf numFmtId="0" fontId="0" fillId="0" borderId="42" xfId="0" applyBorder="1"/>
    <xf numFmtId="0" fontId="7" fillId="0" borderId="35" xfId="0" applyFont="1" applyBorder="1" applyAlignment="1">
      <alignment horizontal="center" vertical="top" wrapText="1"/>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10" fontId="8" fillId="0" borderId="29" xfId="2" applyNumberFormat="1" applyFont="1" applyFill="1" applyBorder="1" applyAlignment="1">
      <alignment horizontal="center" vertical="top"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sheetPr>
    <pageSetUpPr fitToPage="1"/>
  </sheetPr>
  <dimension ref="A1:J82"/>
  <sheetViews>
    <sheetView tabSelected="1" zoomScale="70" zoomScaleNormal="70" workbookViewId="0">
      <selection activeCell="K63" sqref="K63"/>
    </sheetView>
  </sheetViews>
  <sheetFormatPr defaultColWidth="9.140625" defaultRowHeight="15" x14ac:dyDescent="0.25"/>
  <cols>
    <col min="1" max="1" width="39.28515625" customWidth="1"/>
    <col min="2" max="2" width="44.28515625" customWidth="1"/>
    <col min="3" max="3" width="23.28515625" style="53" customWidth="1"/>
    <col min="4" max="4" width="11" style="54" customWidth="1"/>
    <col min="5" max="5" width="18.7109375" customWidth="1"/>
    <col min="6" max="6" width="29.140625" customWidth="1"/>
    <col min="7" max="7" width="23.7109375" customWidth="1"/>
    <col min="8" max="8" width="30.140625" style="53" customWidth="1"/>
    <col min="9" max="9" width="27.42578125" customWidth="1"/>
  </cols>
  <sheetData>
    <row r="1" spans="1:9" s="1" customFormat="1" ht="68.25" customHeight="1" x14ac:dyDescent="0.25">
      <c r="A1" s="179" t="s">
        <v>0</v>
      </c>
      <c r="B1" s="179"/>
      <c r="C1" s="179"/>
      <c r="D1" s="179"/>
      <c r="E1" s="179"/>
      <c r="F1" s="179"/>
      <c r="G1" s="179"/>
      <c r="H1" s="179"/>
    </row>
    <row r="2" spans="1:9" s="2" customFormat="1" ht="42" customHeight="1" thickBot="1" x14ac:dyDescent="0.3">
      <c r="A2" s="230" t="s">
        <v>1</v>
      </c>
      <c r="B2" s="231"/>
      <c r="C2" s="231"/>
      <c r="D2" s="231"/>
      <c r="E2" s="231"/>
      <c r="F2" s="231"/>
      <c r="G2" s="231"/>
      <c r="H2" s="232"/>
    </row>
    <row r="3" spans="1:9" ht="53.25" customHeight="1" x14ac:dyDescent="0.25">
      <c r="A3" s="155" t="s">
        <v>2</v>
      </c>
      <c r="B3" s="156"/>
      <c r="C3" s="156"/>
      <c r="D3" s="156"/>
      <c r="E3" s="156"/>
      <c r="F3" s="157"/>
      <c r="G3" s="157"/>
      <c r="H3" s="158"/>
    </row>
    <row r="4" spans="1:9" s="6" customFormat="1" ht="47.25" customHeight="1" x14ac:dyDescent="0.25">
      <c r="A4" s="147" t="s">
        <v>3</v>
      </c>
      <c r="B4" s="148" t="s">
        <v>4</v>
      </c>
      <c r="C4" s="3" t="s">
        <v>5</v>
      </c>
      <c r="D4" s="190" t="s">
        <v>6</v>
      </c>
      <c r="E4" s="190"/>
      <c r="F4" s="4" t="s">
        <v>7</v>
      </c>
      <c r="G4" s="4" t="s">
        <v>8</v>
      </c>
      <c r="H4" s="5" t="s">
        <v>9</v>
      </c>
    </row>
    <row r="5" spans="1:9" ht="33" customHeight="1" x14ac:dyDescent="0.25">
      <c r="A5" s="146" t="s">
        <v>10</v>
      </c>
      <c r="B5" s="7" t="s">
        <v>11</v>
      </c>
      <c r="C5" s="8">
        <f>164890</f>
        <v>164890</v>
      </c>
      <c r="D5" s="182">
        <v>0.1</v>
      </c>
      <c r="E5" s="182"/>
      <c r="F5" s="9">
        <f>C5*D5</f>
        <v>16489</v>
      </c>
      <c r="G5" s="10"/>
      <c r="H5" s="11">
        <f>F5+G5</f>
        <v>16489</v>
      </c>
    </row>
    <row r="6" spans="1:9" ht="33" customHeight="1" x14ac:dyDescent="0.25">
      <c r="A6" s="146" t="s">
        <v>12</v>
      </c>
      <c r="B6" s="7" t="s">
        <v>13</v>
      </c>
      <c r="C6" s="8">
        <v>46276</v>
      </c>
      <c r="D6" s="182">
        <v>1</v>
      </c>
      <c r="E6" s="182"/>
      <c r="F6" s="67">
        <f>C6*D6</f>
        <v>46276</v>
      </c>
      <c r="G6" s="68"/>
      <c r="H6" s="69">
        <f>F6</f>
        <v>46276</v>
      </c>
    </row>
    <row r="7" spans="1:9" ht="24" customHeight="1" x14ac:dyDescent="0.25">
      <c r="A7" s="206" t="s">
        <v>14</v>
      </c>
      <c r="B7" s="206"/>
      <c r="C7" s="206"/>
      <c r="D7" s="206"/>
      <c r="E7" s="206"/>
      <c r="F7" s="64">
        <f>SUM(F5:F6)</f>
        <v>62765</v>
      </c>
      <c r="G7" s="64">
        <f>SUM(G5:G5)</f>
        <v>0</v>
      </c>
      <c r="H7" s="65">
        <f>SUM(H5:H6)</f>
        <v>62765</v>
      </c>
      <c r="I7" s="66"/>
    </row>
    <row r="8" spans="1:9" ht="76.5" customHeight="1" thickBot="1" x14ac:dyDescent="0.3">
      <c r="A8" s="183" t="s">
        <v>15</v>
      </c>
      <c r="B8" s="184"/>
      <c r="C8" s="184"/>
      <c r="D8" s="184"/>
      <c r="E8" s="184"/>
      <c r="F8" s="185"/>
      <c r="G8" s="185"/>
      <c r="H8" s="186"/>
    </row>
    <row r="9" spans="1:9" ht="22.5" customHeight="1" thickBot="1" x14ac:dyDescent="0.3">
      <c r="A9" s="187"/>
      <c r="B9" s="187"/>
      <c r="C9" s="187"/>
      <c r="D9" s="187"/>
      <c r="E9" s="187"/>
      <c r="F9" s="187"/>
      <c r="G9" s="187"/>
      <c r="H9" s="187"/>
    </row>
    <row r="10" spans="1:9" ht="53.25" customHeight="1" x14ac:dyDescent="0.25">
      <c r="A10" s="155" t="s">
        <v>16</v>
      </c>
      <c r="B10" s="156"/>
      <c r="C10" s="156"/>
      <c r="D10" s="156"/>
      <c r="E10" s="156"/>
      <c r="F10" s="157"/>
      <c r="G10" s="157"/>
      <c r="H10" s="158"/>
    </row>
    <row r="11" spans="1:9" s="6" customFormat="1" ht="36.75" customHeight="1" x14ac:dyDescent="0.25">
      <c r="A11" s="188" t="s">
        <v>17</v>
      </c>
      <c r="B11" s="189"/>
      <c r="C11" s="3" t="s">
        <v>18</v>
      </c>
      <c r="D11" s="190" t="s">
        <v>19</v>
      </c>
      <c r="E11" s="190"/>
      <c r="F11" s="4" t="s">
        <v>20</v>
      </c>
      <c r="G11" s="4" t="s">
        <v>8</v>
      </c>
      <c r="H11" s="5" t="s">
        <v>9</v>
      </c>
    </row>
    <row r="12" spans="1:9" s="6" customFormat="1" ht="48" customHeight="1" x14ac:dyDescent="0.25">
      <c r="A12" s="180" t="s">
        <v>21</v>
      </c>
      <c r="B12" s="181"/>
      <c r="C12" s="57">
        <f>(F7)</f>
        <v>62765</v>
      </c>
      <c r="D12" s="182">
        <v>7.6499999999999999E-2</v>
      </c>
      <c r="E12" s="182"/>
      <c r="F12" s="58">
        <f>C12*D12</f>
        <v>4801.5225</v>
      </c>
      <c r="G12" s="59"/>
      <c r="H12" s="9">
        <f>SUM(F12:G12)</f>
        <v>4801.5225</v>
      </c>
    </row>
    <row r="13" spans="1:9" s="6" customFormat="1" ht="48" customHeight="1" x14ac:dyDescent="0.25">
      <c r="A13" s="180" t="s">
        <v>22</v>
      </c>
      <c r="B13" s="181"/>
      <c r="C13" s="57">
        <f>(F7)</f>
        <v>62765</v>
      </c>
      <c r="D13" s="182">
        <v>2.5000000000000001E-2</v>
      </c>
      <c r="E13" s="182"/>
      <c r="F13" s="58">
        <f>C13*D13</f>
        <v>1569.125</v>
      </c>
      <c r="G13" s="59"/>
      <c r="H13" s="9">
        <f t="shared" ref="H13:H14" si="0">SUM(F13:G13)</f>
        <v>1569.125</v>
      </c>
    </row>
    <row r="14" spans="1:9" ht="32.25" customHeight="1" x14ac:dyDescent="0.25">
      <c r="A14" s="227" t="s">
        <v>23</v>
      </c>
      <c r="B14" s="228"/>
      <c r="C14" s="63">
        <f>(F7)</f>
        <v>62765</v>
      </c>
      <c r="D14" s="229">
        <v>2.5000000000000001E-2</v>
      </c>
      <c r="E14" s="229"/>
      <c r="F14" s="61">
        <f>C14*D14</f>
        <v>1569.125</v>
      </c>
      <c r="G14" s="62"/>
      <c r="H14" s="67">
        <f t="shared" si="0"/>
        <v>1569.125</v>
      </c>
    </row>
    <row r="15" spans="1:9" ht="24" customHeight="1" x14ac:dyDescent="0.25">
      <c r="A15" s="206" t="s">
        <v>24</v>
      </c>
      <c r="B15" s="206"/>
      <c r="C15" s="206"/>
      <c r="D15" s="206"/>
      <c r="E15" s="206"/>
      <c r="F15" s="77">
        <f>SUM(F12:F14)</f>
        <v>7939.7725</v>
      </c>
      <c r="G15" s="77">
        <f>SUM(G12:G14)</f>
        <v>0</v>
      </c>
      <c r="H15" s="92">
        <f>SUM(H12:H14)</f>
        <v>7939.7725</v>
      </c>
      <c r="I15" s="66"/>
    </row>
    <row r="16" spans="1:9" ht="42.75" customHeight="1" thickBot="1" x14ac:dyDescent="0.3">
      <c r="A16" s="216" t="s">
        <v>25</v>
      </c>
      <c r="B16" s="217"/>
      <c r="C16" s="217"/>
      <c r="D16" s="217"/>
      <c r="E16" s="217"/>
      <c r="F16" s="185"/>
      <c r="G16" s="185"/>
      <c r="H16" s="186"/>
    </row>
    <row r="17" spans="1:10" ht="21" customHeight="1" thickBot="1" x14ac:dyDescent="0.3">
      <c r="A17" s="187"/>
      <c r="B17" s="187"/>
      <c r="C17" s="187"/>
      <c r="D17" s="187"/>
      <c r="E17" s="187"/>
      <c r="F17" s="187"/>
      <c r="G17" s="187"/>
      <c r="H17" s="187"/>
    </row>
    <row r="18" spans="1:10" ht="48" customHeight="1" x14ac:dyDescent="0.25">
      <c r="A18" s="218" t="s">
        <v>26</v>
      </c>
      <c r="B18" s="219"/>
      <c r="C18" s="219"/>
      <c r="D18" s="219"/>
      <c r="E18" s="219"/>
      <c r="F18" s="220"/>
      <c r="G18" s="220"/>
      <c r="H18" s="221"/>
    </row>
    <row r="19" spans="1:10" s="6" customFormat="1" ht="67.150000000000006" customHeight="1" x14ac:dyDescent="0.25">
      <c r="A19" s="147" t="s">
        <v>27</v>
      </c>
      <c r="B19" s="3" t="s">
        <v>17</v>
      </c>
      <c r="C19" s="3" t="s">
        <v>28</v>
      </c>
      <c r="D19" s="3" t="s">
        <v>29</v>
      </c>
      <c r="E19" s="149" t="s">
        <v>30</v>
      </c>
      <c r="F19" s="60" t="s">
        <v>31</v>
      </c>
      <c r="G19" s="149" t="s">
        <v>8</v>
      </c>
      <c r="H19" s="5" t="s">
        <v>9</v>
      </c>
    </row>
    <row r="20" spans="1:10" s="12" customFormat="1" ht="56.25" customHeight="1" x14ac:dyDescent="0.25">
      <c r="A20" s="99" t="s">
        <v>32</v>
      </c>
      <c r="B20" s="95" t="s">
        <v>33</v>
      </c>
      <c r="C20" s="95" t="s">
        <v>34</v>
      </c>
      <c r="D20" s="87">
        <v>500</v>
      </c>
      <c r="E20" s="150">
        <v>20</v>
      </c>
      <c r="F20" s="100">
        <f>D20*E20</f>
        <v>10000</v>
      </c>
      <c r="G20" s="150"/>
      <c r="H20" s="101">
        <f t="shared" ref="H20" si="1">F20+G20</f>
        <v>10000</v>
      </c>
    </row>
    <row r="21" spans="1:10" s="12" customFormat="1" ht="56.25" customHeight="1" x14ac:dyDescent="0.25">
      <c r="A21" s="99"/>
      <c r="B21" s="95" t="s">
        <v>35</v>
      </c>
      <c r="C21" s="95" t="s">
        <v>36</v>
      </c>
      <c r="D21" s="87">
        <v>183</v>
      </c>
      <c r="E21" s="150">
        <f>20*3</f>
        <v>60</v>
      </c>
      <c r="F21" s="100">
        <f>D21*E21</f>
        <v>10980</v>
      </c>
      <c r="G21" s="150"/>
      <c r="H21" s="101">
        <f>F21</f>
        <v>10980</v>
      </c>
    </row>
    <row r="22" spans="1:10" s="12" customFormat="1" ht="56.25" customHeight="1" x14ac:dyDescent="0.25">
      <c r="A22" s="99"/>
      <c r="B22" s="95" t="s">
        <v>37</v>
      </c>
      <c r="C22" s="95" t="s">
        <v>36</v>
      </c>
      <c r="D22" s="87">
        <v>127</v>
      </c>
      <c r="E22" s="150">
        <f>20*3</f>
        <v>60</v>
      </c>
      <c r="F22" s="100">
        <f>D22*E22</f>
        <v>7620</v>
      </c>
      <c r="G22" s="150"/>
      <c r="H22" s="101">
        <f>F22</f>
        <v>7620</v>
      </c>
    </row>
    <row r="23" spans="1:10" s="12" customFormat="1" ht="56.25" customHeight="1" x14ac:dyDescent="0.25">
      <c r="A23" s="96" t="s">
        <v>38</v>
      </c>
      <c r="B23" s="97" t="s">
        <v>39</v>
      </c>
      <c r="C23" s="102" t="s">
        <v>36</v>
      </c>
      <c r="D23" s="98">
        <v>500</v>
      </c>
      <c r="E23" s="103">
        <v>3</v>
      </c>
      <c r="F23" s="104">
        <f>D23*E23</f>
        <v>1500</v>
      </c>
      <c r="G23" s="103"/>
      <c r="H23" s="105">
        <f>F23</f>
        <v>1500</v>
      </c>
    </row>
    <row r="24" spans="1:10" s="15" customFormat="1" ht="18.75" customHeight="1" x14ac:dyDescent="0.25">
      <c r="A24" s="206" t="s">
        <v>40</v>
      </c>
      <c r="B24" s="206"/>
      <c r="C24" s="206"/>
      <c r="D24" s="206"/>
      <c r="E24" s="206"/>
      <c r="F24" s="112">
        <f>SUM(F20:F23)</f>
        <v>30100</v>
      </c>
      <c r="G24" s="78">
        <f>SUM(G20:G23)</f>
        <v>0</v>
      </c>
      <c r="H24" s="90">
        <f>SUM(H20:H23)</f>
        <v>30100</v>
      </c>
      <c r="I24" s="91"/>
      <c r="J24"/>
    </row>
    <row r="25" spans="1:10" ht="69.75" customHeight="1" thickBot="1" x14ac:dyDescent="0.3">
      <c r="A25" s="222" t="s">
        <v>41</v>
      </c>
      <c r="B25" s="223"/>
      <c r="C25" s="223"/>
      <c r="D25" s="223"/>
      <c r="E25" s="223"/>
      <c r="F25" s="224"/>
      <c r="G25" s="224"/>
      <c r="H25" s="225"/>
    </row>
    <row r="26" spans="1:10" ht="33" customHeight="1" thickBot="1" x14ac:dyDescent="0.3">
      <c r="A26" s="226"/>
      <c r="B26" s="226"/>
      <c r="C26" s="226"/>
      <c r="D26" s="226"/>
      <c r="E26" s="226"/>
      <c r="F26" s="226"/>
      <c r="G26" s="226"/>
      <c r="H26" s="226"/>
    </row>
    <row r="27" spans="1:10" ht="37.5" customHeight="1" x14ac:dyDescent="0.25">
      <c r="A27" s="218" t="s">
        <v>42</v>
      </c>
      <c r="B27" s="219"/>
      <c r="C27" s="219"/>
      <c r="D27" s="219"/>
      <c r="E27" s="219"/>
      <c r="F27" s="220"/>
      <c r="G27" s="220"/>
      <c r="H27" s="221"/>
    </row>
    <row r="28" spans="1:10" ht="67.150000000000006" customHeight="1" x14ac:dyDescent="0.25">
      <c r="A28" s="16" t="s">
        <v>17</v>
      </c>
      <c r="B28" s="16" t="s">
        <v>43</v>
      </c>
      <c r="C28" s="16" t="s">
        <v>28</v>
      </c>
      <c r="D28" s="16" t="s">
        <v>29</v>
      </c>
      <c r="E28" s="153" t="s">
        <v>30</v>
      </c>
      <c r="F28" s="79" t="s">
        <v>31</v>
      </c>
      <c r="G28" s="153" t="s">
        <v>8</v>
      </c>
      <c r="H28" s="80" t="s">
        <v>9</v>
      </c>
    </row>
    <row r="29" spans="1:10" ht="70.150000000000006" customHeight="1" x14ac:dyDescent="0.25">
      <c r="A29" s="18" t="s">
        <v>44</v>
      </c>
      <c r="B29" s="19"/>
      <c r="C29" s="20"/>
      <c r="D29" s="21"/>
      <c r="E29" s="22"/>
      <c r="F29" s="83"/>
      <c r="G29" s="22"/>
      <c r="H29" s="81"/>
    </row>
    <row r="30" spans="1:10" ht="33" customHeight="1" x14ac:dyDescent="0.25">
      <c r="A30" s="205" t="s">
        <v>45</v>
      </c>
      <c r="B30" s="206"/>
      <c r="C30" s="206"/>
      <c r="D30" s="206"/>
      <c r="E30" s="206"/>
      <c r="F30" s="84">
        <f>SUM(F29)</f>
        <v>0</v>
      </c>
      <c r="G30" s="84">
        <f>SUM(G29:G29)</f>
        <v>0</v>
      </c>
      <c r="H30" s="82">
        <f>SUM(H29:H29)</f>
        <v>0</v>
      </c>
    </row>
    <row r="31" spans="1:10" ht="64.150000000000006" customHeight="1" thickBot="1" x14ac:dyDescent="0.3">
      <c r="A31" s="210" t="s">
        <v>46</v>
      </c>
      <c r="B31" s="211"/>
      <c r="C31" s="211"/>
      <c r="D31" s="211"/>
      <c r="E31" s="211"/>
      <c r="F31" s="211"/>
      <c r="G31" s="211"/>
      <c r="H31" s="212"/>
    </row>
    <row r="32" spans="1:10" s="6" customFormat="1" ht="28.9" customHeight="1" thickBot="1" x14ac:dyDescent="0.3">
      <c r="A32" s="75"/>
      <c r="B32" s="154"/>
      <c r="C32" s="154"/>
      <c r="D32" s="154"/>
      <c r="E32" s="154"/>
      <c r="F32" s="74"/>
    </row>
    <row r="33" spans="1:8" s="12" customFormat="1" ht="39.75" customHeight="1" x14ac:dyDescent="0.25">
      <c r="A33" s="155" t="s">
        <v>47</v>
      </c>
      <c r="B33" s="156"/>
      <c r="C33" s="156"/>
      <c r="D33" s="156"/>
      <c r="E33" s="156"/>
      <c r="F33" s="157"/>
      <c r="G33" s="157"/>
      <c r="H33" s="158"/>
    </row>
    <row r="34" spans="1:8" ht="63" x14ac:dyDescent="0.25">
      <c r="A34" s="23" t="s">
        <v>17</v>
      </c>
      <c r="B34" s="153" t="s">
        <v>28</v>
      </c>
      <c r="C34" s="153" t="s">
        <v>48</v>
      </c>
      <c r="D34" s="214" t="s">
        <v>30</v>
      </c>
      <c r="E34" s="214"/>
      <c r="F34" s="79" t="s">
        <v>31</v>
      </c>
      <c r="G34" s="153" t="s">
        <v>8</v>
      </c>
      <c r="H34" s="17" t="s">
        <v>9</v>
      </c>
    </row>
    <row r="35" spans="1:8" ht="29.25" customHeight="1" x14ac:dyDescent="0.25">
      <c r="A35" s="99" t="s">
        <v>49</v>
      </c>
      <c r="B35" s="108" t="s">
        <v>50</v>
      </c>
      <c r="C35" s="106">
        <v>50</v>
      </c>
      <c r="D35" s="191">
        <v>12</v>
      </c>
      <c r="E35" s="191"/>
      <c r="F35" s="107">
        <f>C35*D35</f>
        <v>600</v>
      </c>
      <c r="G35" s="109"/>
      <c r="H35" s="110">
        <f>SUM(F35:G35)</f>
        <v>600</v>
      </c>
    </row>
    <row r="36" spans="1:8" ht="39.75" customHeight="1" x14ac:dyDescent="0.25">
      <c r="A36" s="99" t="s">
        <v>51</v>
      </c>
      <c r="B36" s="108">
        <v>1</v>
      </c>
      <c r="C36" s="106">
        <v>900</v>
      </c>
      <c r="D36" s="191">
        <v>1</v>
      </c>
      <c r="E36" s="191"/>
      <c r="F36" s="107">
        <f>C36*D36</f>
        <v>900</v>
      </c>
      <c r="G36" s="111"/>
      <c r="H36" s="110">
        <f>SUM(F36:G36)</f>
        <v>900</v>
      </c>
    </row>
    <row r="37" spans="1:8" ht="21" customHeight="1" x14ac:dyDescent="0.25">
      <c r="A37" s="207" t="s">
        <v>52</v>
      </c>
      <c r="B37" s="208"/>
      <c r="C37" s="208"/>
      <c r="D37" s="208"/>
      <c r="E37" s="209"/>
      <c r="F37" s="113">
        <f>SUM(F35:F36)</f>
        <v>1500</v>
      </c>
      <c r="G37" s="152"/>
      <c r="H37" s="71">
        <f>SUM(H35:H36)</f>
        <v>1500</v>
      </c>
    </row>
    <row r="38" spans="1:8" ht="37.15" customHeight="1" thickBot="1" x14ac:dyDescent="0.3">
      <c r="A38" s="210" t="s">
        <v>53</v>
      </c>
      <c r="B38" s="211"/>
      <c r="C38" s="211"/>
      <c r="D38" s="211"/>
      <c r="E38" s="211"/>
      <c r="F38" s="211"/>
      <c r="G38" s="211"/>
      <c r="H38" s="212"/>
    </row>
    <row r="39" spans="1:8" ht="25.15" customHeight="1" thickBot="1" x14ac:dyDescent="0.3">
      <c r="A39" s="72"/>
      <c r="B39" s="72"/>
      <c r="C39" s="72"/>
      <c r="D39" s="72"/>
      <c r="E39" s="72"/>
      <c r="G39" s="73"/>
      <c r="H39" s="73"/>
    </row>
    <row r="40" spans="1:8" s="12" customFormat="1" ht="54.75" customHeight="1" x14ac:dyDescent="0.25">
      <c r="A40" s="155" t="s">
        <v>54</v>
      </c>
      <c r="B40" s="156"/>
      <c r="C40" s="156"/>
      <c r="D40" s="156"/>
      <c r="E40" s="156"/>
      <c r="F40" s="157"/>
      <c r="G40" s="157"/>
      <c r="H40" s="158"/>
    </row>
    <row r="41" spans="1:8" ht="63" x14ac:dyDescent="0.25">
      <c r="A41" s="23" t="s">
        <v>17</v>
      </c>
      <c r="B41" s="153" t="s">
        <v>28</v>
      </c>
      <c r="C41" s="153" t="s">
        <v>48</v>
      </c>
      <c r="D41" s="214" t="s">
        <v>30</v>
      </c>
      <c r="E41" s="214"/>
      <c r="F41" s="79" t="s">
        <v>31</v>
      </c>
      <c r="G41" s="153" t="s">
        <v>8</v>
      </c>
      <c r="H41" s="17" t="s">
        <v>9</v>
      </c>
    </row>
    <row r="42" spans="1:8" ht="39" customHeight="1" x14ac:dyDescent="0.25">
      <c r="A42" s="14" t="s">
        <v>55</v>
      </c>
      <c r="B42" s="7" t="s">
        <v>36</v>
      </c>
      <c r="C42" s="27">
        <v>350</v>
      </c>
      <c r="D42" s="215">
        <v>12</v>
      </c>
      <c r="E42" s="215"/>
      <c r="F42" s="27">
        <f>C42*D42</f>
        <v>4200</v>
      </c>
      <c r="G42" s="153"/>
      <c r="H42" s="70">
        <f>SUM(F42:G42)</f>
        <v>4200</v>
      </c>
    </row>
    <row r="43" spans="1:8" ht="39" customHeight="1" x14ac:dyDescent="0.25">
      <c r="A43" s="14" t="s">
        <v>56</v>
      </c>
      <c r="B43" s="13" t="s">
        <v>36</v>
      </c>
      <c r="C43" s="27">
        <v>275</v>
      </c>
      <c r="D43" s="215">
        <v>12</v>
      </c>
      <c r="E43" s="215"/>
      <c r="F43" s="27">
        <f>C43*D43</f>
        <v>3300</v>
      </c>
      <c r="G43" s="153"/>
      <c r="H43" s="70">
        <f t="shared" ref="H43:H44" si="2">SUM(F43:G43)</f>
        <v>3300</v>
      </c>
    </row>
    <row r="44" spans="1:8" ht="39.75" customHeight="1" x14ac:dyDescent="0.25">
      <c r="A44" s="24" t="s">
        <v>57</v>
      </c>
      <c r="B44" s="13" t="s">
        <v>58</v>
      </c>
      <c r="C44" s="28">
        <v>10000</v>
      </c>
      <c r="D44" s="215">
        <v>1</v>
      </c>
      <c r="E44" s="215"/>
      <c r="F44" s="85">
        <f>C44*D44</f>
        <v>10000</v>
      </c>
      <c r="G44" s="25"/>
      <c r="H44" s="70">
        <f t="shared" si="2"/>
        <v>10000</v>
      </c>
    </row>
    <row r="45" spans="1:8" ht="21" customHeight="1" x14ac:dyDescent="0.25">
      <c r="A45" s="207" t="s">
        <v>59</v>
      </c>
      <c r="B45" s="208"/>
      <c r="C45" s="208"/>
      <c r="D45" s="208"/>
      <c r="E45" s="209"/>
      <c r="F45" s="112">
        <f>SUM(F42:F44)</f>
        <v>17500</v>
      </c>
      <c r="G45" s="151"/>
      <c r="H45" s="71">
        <f>SUM(H42:H44)</f>
        <v>17500</v>
      </c>
    </row>
    <row r="46" spans="1:8" ht="51" customHeight="1" thickBot="1" x14ac:dyDescent="0.3">
      <c r="A46" s="210" t="s">
        <v>60</v>
      </c>
      <c r="B46" s="211"/>
      <c r="C46" s="211"/>
      <c r="D46" s="211"/>
      <c r="E46" s="211"/>
      <c r="F46" s="211"/>
      <c r="G46" s="211"/>
      <c r="H46" s="212"/>
    </row>
    <row r="47" spans="1:8" ht="25.15" customHeight="1" thickBot="1" x14ac:dyDescent="0.3">
      <c r="A47" s="72"/>
      <c r="B47" s="72"/>
      <c r="C47" s="72"/>
      <c r="D47" s="72"/>
      <c r="E47" s="72"/>
      <c r="H47" s="73"/>
    </row>
    <row r="48" spans="1:8" s="12" customFormat="1" ht="31.5" customHeight="1" x14ac:dyDescent="0.25">
      <c r="A48" s="155" t="s">
        <v>61</v>
      </c>
      <c r="B48" s="156"/>
      <c r="C48" s="156"/>
      <c r="D48" s="156"/>
      <c r="E48" s="156"/>
      <c r="F48" s="157"/>
      <c r="G48" s="157"/>
      <c r="H48" s="158"/>
    </row>
    <row r="49" spans="1:9" ht="15.75" x14ac:dyDescent="0.25">
      <c r="A49" s="159" t="s">
        <v>62</v>
      </c>
      <c r="B49" s="160"/>
      <c r="C49" s="160"/>
      <c r="D49" s="160"/>
      <c r="E49" s="160"/>
      <c r="F49" s="160"/>
      <c r="G49" s="160"/>
      <c r="H49" s="161"/>
    </row>
    <row r="50" spans="1:9" ht="25.15" customHeight="1" thickBot="1" x14ac:dyDescent="0.3">
      <c r="A50" s="29"/>
      <c r="B50" s="29"/>
      <c r="C50" s="29"/>
      <c r="D50" s="29"/>
      <c r="E50" s="29"/>
      <c r="H50"/>
    </row>
    <row r="51" spans="1:9" ht="57.75" customHeight="1" x14ac:dyDescent="0.25">
      <c r="A51" s="192" t="s">
        <v>63</v>
      </c>
      <c r="B51" s="193"/>
      <c r="C51" s="193"/>
      <c r="D51" s="193"/>
      <c r="E51" s="193"/>
      <c r="F51" s="193"/>
      <c r="G51" s="193"/>
      <c r="H51" s="194"/>
    </row>
    <row r="52" spans="1:9" ht="48" customHeight="1" x14ac:dyDescent="0.25">
      <c r="A52" s="30" t="s">
        <v>17</v>
      </c>
      <c r="B52" s="149" t="s">
        <v>28</v>
      </c>
      <c r="C52" s="149" t="s">
        <v>48</v>
      </c>
      <c r="D52" s="190" t="s">
        <v>30</v>
      </c>
      <c r="E52" s="190"/>
      <c r="F52" s="79" t="s">
        <v>64</v>
      </c>
      <c r="G52" s="153" t="s">
        <v>8</v>
      </c>
      <c r="H52" s="80" t="s">
        <v>9</v>
      </c>
    </row>
    <row r="53" spans="1:9" ht="36.75" customHeight="1" x14ac:dyDescent="0.25">
      <c r="A53" s="31" t="s">
        <v>65</v>
      </c>
      <c r="B53" s="32" t="s">
        <v>50</v>
      </c>
      <c r="C53" s="33">
        <v>100</v>
      </c>
      <c r="D53" s="213">
        <v>12</v>
      </c>
      <c r="E53" s="213"/>
      <c r="F53" s="86">
        <f>C53*D53</f>
        <v>1200</v>
      </c>
      <c r="G53" s="87"/>
      <c r="H53" s="88">
        <f>F53</f>
        <v>1200</v>
      </c>
    </row>
    <row r="54" spans="1:9" ht="36.75" customHeight="1" x14ac:dyDescent="0.25">
      <c r="A54" s="31" t="s">
        <v>66</v>
      </c>
      <c r="B54" s="32" t="s">
        <v>36</v>
      </c>
      <c r="C54" s="33">
        <v>800</v>
      </c>
      <c r="D54" s="213">
        <v>3</v>
      </c>
      <c r="E54" s="213"/>
      <c r="F54" s="86">
        <f>C54*D54</f>
        <v>2400</v>
      </c>
      <c r="G54" s="87"/>
      <c r="H54" s="88">
        <f t="shared" ref="H54" si="3">F54+G54</f>
        <v>2400</v>
      </c>
    </row>
    <row r="55" spans="1:9" ht="15.75" customHeight="1" x14ac:dyDescent="0.25">
      <c r="A55" s="205" t="s">
        <v>67</v>
      </c>
      <c r="B55" s="206"/>
      <c r="C55" s="206"/>
      <c r="D55" s="206"/>
      <c r="E55" s="206"/>
      <c r="F55" s="144">
        <f>SUM(F53:F54)</f>
        <v>3600</v>
      </c>
      <c r="G55" s="84">
        <f>SUM(G53:G54)</f>
        <v>0</v>
      </c>
      <c r="H55" s="89">
        <f>F55</f>
        <v>3600</v>
      </c>
    </row>
    <row r="56" spans="1:9" ht="75.75" customHeight="1" x14ac:dyDescent="0.25">
      <c r="A56" s="169" t="s">
        <v>68</v>
      </c>
      <c r="B56" s="170"/>
      <c r="C56" s="170"/>
      <c r="D56" s="170"/>
      <c r="E56" s="170"/>
      <c r="F56" s="170"/>
      <c r="G56" s="170"/>
      <c r="H56" s="171"/>
    </row>
    <row r="57" spans="1:9" ht="25.5" customHeight="1" thickBot="1" x14ac:dyDescent="0.3">
      <c r="A57" s="26"/>
      <c r="B57" s="115"/>
      <c r="C57" s="115"/>
      <c r="D57" s="115"/>
      <c r="E57" s="115"/>
      <c r="F57" s="115"/>
      <c r="G57" s="115"/>
      <c r="H57" s="115"/>
    </row>
    <row r="58" spans="1:9" ht="25.5" customHeight="1" thickBot="1" x14ac:dyDescent="0.3">
      <c r="A58" s="114"/>
      <c r="B58" s="119"/>
      <c r="C58" s="120"/>
      <c r="D58" s="120"/>
      <c r="E58" s="120"/>
      <c r="F58" s="121" t="s">
        <v>69</v>
      </c>
      <c r="G58" s="121" t="s">
        <v>70</v>
      </c>
      <c r="H58" s="122" t="s">
        <v>71</v>
      </c>
    </row>
    <row r="59" spans="1:9" ht="64.5" customHeight="1" thickBot="1" x14ac:dyDescent="0.3">
      <c r="A59" s="34" t="s">
        <v>72</v>
      </c>
      <c r="B59" s="118"/>
      <c r="C59" s="118"/>
      <c r="D59" s="118"/>
      <c r="E59" s="118"/>
      <c r="F59" s="116">
        <f>SUM(F55,F45,F37,F30,F24,F15,F7)</f>
        <v>123404.77249999999</v>
      </c>
      <c r="G59" s="116">
        <f>G7+G15+G24+G30+G37+G55</f>
        <v>0</v>
      </c>
      <c r="H59" s="117">
        <f>SUM(H55,H45,H37,H30,H24,H15,H7)</f>
        <v>123404.77249999999</v>
      </c>
    </row>
    <row r="60" spans="1:9" ht="16.5" thickBot="1" x14ac:dyDescent="0.3">
      <c r="A60" s="37"/>
      <c r="B60" s="38"/>
      <c r="C60" s="37"/>
      <c r="D60" s="37"/>
      <c r="E60" s="37"/>
      <c r="F60" s="37"/>
      <c r="G60" s="37"/>
      <c r="H60" s="39"/>
    </row>
    <row r="61" spans="1:9" ht="69" customHeight="1" x14ac:dyDescent="0.25">
      <c r="A61" s="198" t="s">
        <v>73</v>
      </c>
      <c r="B61" s="193"/>
      <c r="C61" s="193"/>
      <c r="D61" s="193"/>
      <c r="E61" s="193"/>
      <c r="F61" s="193"/>
      <c r="G61" s="193"/>
      <c r="H61" s="194"/>
    </row>
    <row r="62" spans="1:9" ht="39.75" customHeight="1" x14ac:dyDescent="0.25">
      <c r="A62" s="93" t="s">
        <v>74</v>
      </c>
      <c r="B62" s="94" t="s">
        <v>75</v>
      </c>
      <c r="C62" s="145" t="s">
        <v>76</v>
      </c>
      <c r="D62" s="199" t="s">
        <v>77</v>
      </c>
      <c r="E62" s="200"/>
      <c r="F62" s="200"/>
      <c r="G62" s="200"/>
      <c r="H62" s="201"/>
    </row>
    <row r="63" spans="1:9" ht="39.4" customHeight="1" x14ac:dyDescent="0.25">
      <c r="A63" s="123" t="s">
        <v>78</v>
      </c>
      <c r="B63" s="124">
        <v>0.13750000000000001</v>
      </c>
      <c r="C63" s="125" t="s">
        <v>79</v>
      </c>
      <c r="D63" s="202">
        <f>(F59*B63)</f>
        <v>16968.156218749999</v>
      </c>
      <c r="E63" s="203"/>
      <c r="F63" s="203"/>
      <c r="G63" s="203"/>
      <c r="H63" s="204"/>
      <c r="I63" s="76"/>
    </row>
    <row r="64" spans="1:9" ht="39.4" customHeight="1" x14ac:dyDescent="0.25">
      <c r="A64" s="126" t="s">
        <v>80</v>
      </c>
      <c r="B64" s="128">
        <v>0.15</v>
      </c>
      <c r="C64" s="127" t="s">
        <v>81</v>
      </c>
      <c r="D64" s="174"/>
      <c r="E64" s="175"/>
      <c r="F64" s="175"/>
      <c r="G64" s="175"/>
      <c r="H64" s="175"/>
      <c r="I64" s="76"/>
    </row>
    <row r="65" spans="1:9" ht="15.75" customHeight="1" thickBot="1" x14ac:dyDescent="0.3">
      <c r="A65" s="55"/>
      <c r="B65" s="55"/>
      <c r="C65" s="55"/>
      <c r="D65" s="55"/>
      <c r="E65" s="55"/>
      <c r="F65" s="55"/>
      <c r="G65" s="55"/>
      <c r="H65" s="56"/>
    </row>
    <row r="66" spans="1:9" ht="44.25" customHeight="1" thickBot="1" x14ac:dyDescent="0.3">
      <c r="A66" s="40" t="s">
        <v>82</v>
      </c>
      <c r="B66" s="41"/>
      <c r="C66" s="41"/>
      <c r="D66" s="41"/>
      <c r="E66" s="41"/>
      <c r="F66" s="35">
        <f>SUM(F59,D63)</f>
        <v>140372.92871874999</v>
      </c>
      <c r="G66" s="35">
        <f>G59+G63</f>
        <v>0</v>
      </c>
      <c r="H66" s="36">
        <f>SUM(F66:G66)</f>
        <v>140372.92871874999</v>
      </c>
    </row>
    <row r="67" spans="1:9" ht="24.75" customHeight="1" thickBot="1" x14ac:dyDescent="0.3">
      <c r="A67" s="42"/>
      <c r="B67" s="43"/>
      <c r="C67" s="44"/>
      <c r="D67" s="45"/>
      <c r="E67" s="43"/>
      <c r="F67" s="43"/>
      <c r="G67" s="43"/>
      <c r="H67" s="44"/>
      <c r="I67" s="2"/>
    </row>
    <row r="68" spans="1:9" ht="30.4" customHeight="1" thickBot="1" x14ac:dyDescent="0.3">
      <c r="A68" s="176" t="s">
        <v>83</v>
      </c>
      <c r="B68" s="177"/>
      <c r="C68" s="177"/>
      <c r="D68" s="177"/>
      <c r="E68" s="177"/>
      <c r="F68" s="177"/>
      <c r="G68" s="177"/>
      <c r="H68" s="178"/>
      <c r="I68" s="2"/>
    </row>
    <row r="69" spans="1:9" ht="18.75" customHeight="1" x14ac:dyDescent="0.3">
      <c r="A69" s="46"/>
      <c r="B69" s="47"/>
      <c r="C69" s="48"/>
      <c r="D69" s="49"/>
      <c r="E69" s="47"/>
      <c r="F69" s="47"/>
      <c r="G69" s="47"/>
      <c r="H69" s="48"/>
      <c r="I69" s="2"/>
    </row>
    <row r="70" spans="1:9" ht="34.5" customHeight="1" x14ac:dyDescent="0.25">
      <c r="A70" s="129" t="s">
        <v>84</v>
      </c>
      <c r="B70" s="172"/>
      <c r="C70" s="163"/>
      <c r="D70" s="173"/>
      <c r="E70" s="163"/>
      <c r="F70" s="130" t="s">
        <v>85</v>
      </c>
      <c r="G70" s="131" t="s">
        <v>86</v>
      </c>
      <c r="H70" s="132" t="s">
        <v>87</v>
      </c>
      <c r="I70" s="2"/>
    </row>
    <row r="71" spans="1:9" ht="21" customHeight="1" x14ac:dyDescent="0.25">
      <c r="A71" s="133" t="s">
        <v>88</v>
      </c>
      <c r="B71" s="162"/>
      <c r="C71" s="163"/>
      <c r="D71" s="165"/>
      <c r="E71" s="162"/>
      <c r="F71" s="134">
        <f>(F7)</f>
        <v>62765</v>
      </c>
      <c r="G71" s="135">
        <f>G7</f>
        <v>0</v>
      </c>
      <c r="H71" s="136">
        <f>F71+G71</f>
        <v>62765</v>
      </c>
      <c r="I71" s="2"/>
    </row>
    <row r="72" spans="1:9" ht="24.75" customHeight="1" x14ac:dyDescent="0.25">
      <c r="A72" s="133" t="s">
        <v>89</v>
      </c>
      <c r="B72" s="162"/>
      <c r="C72" s="163"/>
      <c r="D72" s="166"/>
      <c r="E72" s="164"/>
      <c r="F72" s="134">
        <f>(F15)</f>
        <v>7939.7725</v>
      </c>
      <c r="G72" s="135">
        <f>G15</f>
        <v>0</v>
      </c>
      <c r="H72" s="136">
        <f>F72+G72</f>
        <v>7939.7725</v>
      </c>
      <c r="I72" s="2"/>
    </row>
    <row r="73" spans="1:9" ht="37.5" customHeight="1" x14ac:dyDescent="0.25">
      <c r="A73" s="133" t="s">
        <v>90</v>
      </c>
      <c r="B73" s="162"/>
      <c r="C73" s="163"/>
      <c r="D73" s="164"/>
      <c r="E73" s="164"/>
      <c r="F73" s="134">
        <f>(F24)</f>
        <v>30100</v>
      </c>
      <c r="G73" s="135">
        <f>SUMIF(B21:B66,"Travel",G21:G66)</f>
        <v>0</v>
      </c>
      <c r="H73" s="136">
        <f>F73+G73</f>
        <v>30100</v>
      </c>
      <c r="I73" s="2"/>
    </row>
    <row r="74" spans="1:9" ht="33.75" customHeight="1" x14ac:dyDescent="0.25">
      <c r="A74" s="133" t="s">
        <v>91</v>
      </c>
      <c r="B74" s="196"/>
      <c r="C74" s="197"/>
      <c r="D74" s="168"/>
      <c r="E74" s="168"/>
      <c r="F74" s="134">
        <f>(F30)</f>
        <v>0</v>
      </c>
      <c r="G74" s="135">
        <f>SUMIF(B21:B66,"Equipment",G21:G66)</f>
        <v>0</v>
      </c>
      <c r="H74" s="136">
        <f t="shared" ref="H74:H78" si="4">F74+G74</f>
        <v>0</v>
      </c>
      <c r="I74" s="2"/>
    </row>
    <row r="75" spans="1:9" ht="15.75" customHeight="1" x14ac:dyDescent="0.25">
      <c r="A75" s="133" t="s">
        <v>92</v>
      </c>
      <c r="B75" s="162"/>
      <c r="C75" s="163"/>
      <c r="D75" s="164"/>
      <c r="E75" s="164"/>
      <c r="F75" s="134">
        <f>(F37)</f>
        <v>1500</v>
      </c>
      <c r="G75" s="135">
        <f>SUMIF(B21:B66,"Supplies",G21:G66)</f>
        <v>0</v>
      </c>
      <c r="H75" s="136">
        <f t="shared" si="4"/>
        <v>1500</v>
      </c>
      <c r="I75" s="2"/>
    </row>
    <row r="76" spans="1:9" ht="57.75" customHeight="1" x14ac:dyDescent="0.25">
      <c r="A76" s="133" t="s">
        <v>93</v>
      </c>
      <c r="B76" s="162"/>
      <c r="C76" s="163"/>
      <c r="D76" s="164"/>
      <c r="E76" s="164"/>
      <c r="F76" s="134">
        <f>(F45)</f>
        <v>17500</v>
      </c>
      <c r="G76" s="135">
        <f>SUMIF(B21:B66,"Contractual",G21:G66)</f>
        <v>0</v>
      </c>
      <c r="H76" s="136">
        <f t="shared" si="4"/>
        <v>17500</v>
      </c>
      <c r="I76" s="50"/>
    </row>
    <row r="77" spans="1:9" ht="47.25" customHeight="1" x14ac:dyDescent="0.25">
      <c r="A77" s="133" t="s">
        <v>94</v>
      </c>
      <c r="B77" s="162"/>
      <c r="C77" s="162"/>
      <c r="D77" s="164"/>
      <c r="E77" s="164"/>
      <c r="F77" s="137" t="s">
        <v>95</v>
      </c>
      <c r="G77" s="138" t="s">
        <v>95</v>
      </c>
      <c r="H77" s="139" t="s">
        <v>95</v>
      </c>
      <c r="I77" s="2"/>
    </row>
    <row r="78" spans="1:9" ht="47.25" customHeight="1" x14ac:dyDescent="0.25">
      <c r="A78" s="133" t="s">
        <v>96</v>
      </c>
      <c r="B78" s="162"/>
      <c r="C78" s="163"/>
      <c r="D78" s="195"/>
      <c r="E78" s="164"/>
      <c r="F78" s="134">
        <f>(F55)</f>
        <v>3600</v>
      </c>
      <c r="G78" s="135">
        <f>SUMIF(B21:B66,"Other direct costs ",G21:G66)+G55</f>
        <v>0</v>
      </c>
      <c r="H78" s="136">
        <f t="shared" si="4"/>
        <v>3600</v>
      </c>
      <c r="I78" s="2"/>
    </row>
    <row r="79" spans="1:9" ht="15.75" customHeight="1" x14ac:dyDescent="0.25">
      <c r="A79" s="133" t="s">
        <v>97</v>
      </c>
      <c r="B79" s="162"/>
      <c r="C79" s="163"/>
      <c r="D79" s="165"/>
      <c r="E79" s="163"/>
      <c r="F79" s="134">
        <f>F59</f>
        <v>123404.77249999999</v>
      </c>
      <c r="G79" s="135">
        <f>SUM(G71:G78)</f>
        <v>0</v>
      </c>
      <c r="H79" s="136">
        <f>F79+G79</f>
        <v>123404.77249999999</v>
      </c>
      <c r="I79" s="2"/>
    </row>
    <row r="80" spans="1:9" ht="60" customHeight="1" x14ac:dyDescent="0.25">
      <c r="A80" s="133" t="s">
        <v>98</v>
      </c>
      <c r="B80" s="166"/>
      <c r="C80" s="167"/>
      <c r="D80" s="166"/>
      <c r="E80" s="166"/>
      <c r="F80" s="134">
        <f>(D63)</f>
        <v>16968.156218749999</v>
      </c>
      <c r="G80" s="135"/>
      <c r="H80" s="140">
        <f>SUM(F80:G80)</f>
        <v>16968.156218749999</v>
      </c>
      <c r="I80" s="2"/>
    </row>
    <row r="81" spans="1:8" ht="17.25" x14ac:dyDescent="0.25">
      <c r="A81" s="133" t="s">
        <v>99</v>
      </c>
      <c r="B81" s="162"/>
      <c r="C81" s="163"/>
      <c r="D81" s="164"/>
      <c r="E81" s="164"/>
      <c r="F81" s="141">
        <f>F79+F80</f>
        <v>140372.92871874999</v>
      </c>
      <c r="G81" s="142">
        <f t="shared" ref="G81" si="5">G79+G80</f>
        <v>0</v>
      </c>
      <c r="H81" s="143">
        <f>H79+H80</f>
        <v>140372.92871874999</v>
      </c>
    </row>
    <row r="82" spans="1:8" ht="15.75" x14ac:dyDescent="0.25">
      <c r="A82" s="2"/>
      <c r="B82" s="2"/>
      <c r="C82" s="51"/>
      <c r="D82" s="52"/>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 top="0.75" bottom="0.75" header="0.3" footer="0.3"/>
  <pageSetup scale="3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9F98EC0085F94596A4E80863409339" ma:contentTypeVersion="16" ma:contentTypeDescription="Create a new document." ma:contentTypeScope="" ma:versionID="7f3b7916e4f6770e65d76aae78b88dcf">
  <xsd:schema xmlns:xsd="http://www.w3.org/2001/XMLSchema" xmlns:xs="http://www.w3.org/2001/XMLSchema" xmlns:p="http://schemas.microsoft.com/office/2006/metadata/properties" xmlns:ns2="891a3a1d-648d-407e-a83c-67f8079ec85d" xmlns:ns3="0acfe021-dac2-4d5b-a227-696566ea9547" targetNamespace="http://schemas.microsoft.com/office/2006/metadata/properties" ma:root="true" ma:fieldsID="533812819fabe3e11eb3221b64d5264e" ns2:_="" ns3:_="">
    <xsd:import namespace="891a3a1d-648d-407e-a83c-67f8079ec85d"/>
    <xsd:import namespace="0acfe021-dac2-4d5b-a227-696566ea95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a3a1d-648d-407e-a83c-67f8079ec8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cfe021-dac2-4d5b-a227-696566ea954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5638dd7-0ef5-4bd4-809e-80f81534d3e6}" ma:internalName="TaxCatchAll" ma:showField="CatchAllData" ma:web="0acfe021-dac2-4d5b-a227-696566ea95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D4666EDDCCCD34885C1851A17070AE6" ma:contentTypeVersion="32" ma:contentTypeDescription="Create a new document." ma:contentTypeScope="" ma:versionID="7f28af4363c3b25b6ec0db97350ad41d">
  <xsd:schema xmlns:xsd="http://www.w3.org/2001/XMLSchema" xmlns:xs="http://www.w3.org/2001/XMLSchema" xmlns:p="http://schemas.microsoft.com/office/2006/metadata/properties" xmlns:ns2="5aa5b4b8-3d8e-4bde-8c16-a557d563b24d" xmlns:ns3="61892a30-2f2e-46fe-837b-f9ea4b69f3d9" xmlns:ns4="08f5a76f-3e8c-4678-bdaa-fc54ff48d196" xmlns:ns5="89328f5f-093b-453a-9ca1-fbbf4ca4eb48" targetNamespace="http://schemas.microsoft.com/office/2006/metadata/properties" ma:root="true" ma:fieldsID="e71b8be28552ffce2810604ae8999827" ns2:_="" ns3:_="" ns4:_="" ns5:_="">
    <xsd:import namespace="5aa5b4b8-3d8e-4bde-8c16-a557d563b24d"/>
    <xsd:import namespace="61892a30-2f2e-46fe-837b-f9ea4b69f3d9"/>
    <xsd:import namespace="08f5a76f-3e8c-4678-bdaa-fc54ff48d196"/>
    <xsd:import namespace="89328f5f-093b-453a-9ca1-fbbf4ca4eb48"/>
    <xsd:element name="properties">
      <xsd:complexType>
        <xsd:sequence>
          <xsd:element name="documentManagement">
            <xsd:complexType>
              <xsd:all>
                <xsd:element ref="ns2:Category" minOccurs="0"/>
                <xsd:element ref="ns2:Category_x003a_Long_x0020_Title" minOccurs="0"/>
                <xsd:element ref="ns2:Category_x003a_ID" minOccurs="0"/>
                <xsd:element ref="ns3:Grant_x0020_Type" minOccurs="0"/>
                <xsd:element ref="ns4:MediaServiceMetadata" minOccurs="0"/>
                <xsd:element ref="ns4:MediaServiceFastMetadata" minOccurs="0"/>
                <xsd:element ref="ns4:MediaServiceAutoTags" minOccurs="0"/>
                <xsd:element ref="ns4:MediaServiceOCR" minOccurs="0"/>
                <xsd:element ref="ns5:SharedWithUsers" minOccurs="0"/>
                <xsd:element ref="ns5:SharedWithDetails" minOccurs="0"/>
                <xsd:element ref="ns4:MediaServiceGenerationTime" minOccurs="0"/>
                <xsd:element ref="ns4:MediaServiceEventHashCode" minOccurs="0"/>
                <xsd:element ref="ns2:_dlc_DocId" minOccurs="0"/>
                <xsd:element ref="ns2:_dlc_DocIdUrl" minOccurs="0"/>
                <xsd:element ref="ns2:_dlc_DocIdPersistId"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a5b4b8-3d8e-4bde-8c16-a557d563b24d" elementFormDefault="qualified">
    <xsd:import namespace="http://schemas.microsoft.com/office/2006/documentManagement/types"/>
    <xsd:import namespace="http://schemas.microsoft.com/office/infopath/2007/PartnerControls"/>
    <xsd:element name="Category" ma:index="8" nillable="true" ma:displayName="Category" ma:list="{86c3ae70-2986-41fa-8003-bfdd0018d92f}" ma:internalName="Category" ma:readOnly="false" ma:showField="Title" ma:web="89328f5f-093b-453a-9ca1-fbbf4ca4eb48">
      <xsd:simpleType>
        <xsd:restriction base="dms:Lookup"/>
      </xsd:simpleType>
    </xsd:element>
    <xsd:element name="Category_x003a_Long_x0020_Title" ma:index="9" nillable="true" ma:displayName="Category:Long Title" ma:list="{86c3ae70-2986-41fa-8003-bfdd0018d92f}" ma:internalName="Category_x003a_Long_x0020_Title" ma:readOnly="true" ma:showField="Long_x0020_Title" ma:web="89328f5f-093b-453a-9ca1-fbbf4ca4eb48">
      <xsd:simpleType>
        <xsd:restriction base="dms:Lookup"/>
      </xsd:simpleType>
    </xsd:element>
    <xsd:element name="Category_x003a_ID" ma:index="10" nillable="true" ma:displayName="Category:ID" ma:list="{86c3ae70-2986-41fa-8003-bfdd0018d92f}" ma:internalName="Category_x003a_ID" ma:readOnly="true" ma:showField="ID" ma:web="89328f5f-093b-453a-9ca1-fbbf4ca4eb48">
      <xsd:simpleType>
        <xsd:restriction base="dms:Lookup"/>
      </xsd:simple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1892a30-2f2e-46fe-837b-f9ea4b69f3d9" elementFormDefault="qualified">
    <xsd:import namespace="http://schemas.microsoft.com/office/2006/documentManagement/types"/>
    <xsd:import namespace="http://schemas.microsoft.com/office/infopath/2007/PartnerControls"/>
    <xsd:element name="Grant_x0020_Type" ma:index="11" nillable="true" ma:displayName="Grant Type" ma:internalName="Grant_x0020_Type">
      <xsd:complexType>
        <xsd:complexContent>
          <xsd:extension base="dms:MultiChoice">
            <xsd:sequence>
              <xsd:element name="Value" maxOccurs="unbounded" minOccurs="0" nillable="true">
                <xsd:simpleType>
                  <xsd:restriction base="dms:Choice">
                    <xsd:enumeration value="FAAs"/>
                    <xsd:enumeration value="Individual NOA"/>
                    <xsd:enumeration value="Grants and Cooperative Agreements"/>
                    <xsd:enumeration value="Property Grants"/>
                    <xsd:enumeration value="Public International Org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f5a76f-3e8c-4678-bdaa-fc54ff48d19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328f5f-093b-453a-9ca1-fbbf4ca4eb4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SharedWithUsers xmlns="0acfe021-dac2-4d5b-a227-696566ea9547">
      <UserInfo>
        <DisplayName>Toktarova, Zhanna</DisplayName>
        <AccountId>4032</AccountId>
        <AccountType/>
      </UserInfo>
    </SharedWithUsers>
    <lcf76f155ced4ddcb4097134ff3c332f xmlns="891a3a1d-648d-407e-a83c-67f8079ec85d">
      <Terms xmlns="http://schemas.microsoft.com/office/infopath/2007/PartnerControls"/>
    </lcf76f155ced4ddcb4097134ff3c332f>
    <TaxCatchAll xmlns="0acfe021-dac2-4d5b-a227-696566ea954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52D4FE-8040-4527-BCDD-A3E2F69019FA}"/>
</file>

<file path=customXml/itemProps2.xml><?xml version="1.0" encoding="utf-8"?>
<ds:datastoreItem xmlns:ds="http://schemas.openxmlformats.org/officeDocument/2006/customXml" ds:itemID="{87EE1BC8-2433-4A87-AF14-EE345E5D2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a5b4b8-3d8e-4bde-8c16-a557d563b24d"/>
    <ds:schemaRef ds:uri="61892a30-2f2e-46fe-837b-f9ea4b69f3d9"/>
    <ds:schemaRef ds:uri="08f5a76f-3e8c-4678-bdaa-fc54ff48d196"/>
    <ds:schemaRef ds:uri="89328f5f-093b-453a-9ca1-fbbf4ca4eb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73E026-ACB4-433D-85D1-7D6F07362E5C}">
  <ds:schemaRefs>
    <ds:schemaRef ds:uri="http://schemas.microsoft.com/office/2006/metadata/properties"/>
    <ds:schemaRef ds:uri="61892a30-2f2e-46fe-837b-f9ea4b69f3d9"/>
    <ds:schemaRef ds:uri="5aa5b4b8-3d8e-4bde-8c16-a557d563b24d"/>
    <ds:schemaRef ds:uri="89328f5f-093b-453a-9ca1-fbbf4ca4eb48"/>
  </ds:schemaRefs>
</ds:datastoreItem>
</file>

<file path=customXml/itemProps4.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Tada, Emika (Tokyo)</cp:lastModifiedBy>
  <cp:revision/>
  <cp:lastPrinted>2025-12-19T00:15:28Z</cp:lastPrinted>
  <dcterms:created xsi:type="dcterms:W3CDTF">2009-07-31T14:20:14Z</dcterms:created>
  <dcterms:modified xsi:type="dcterms:W3CDTF">2025-12-19T00:17:00Z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0x010100089F98EC0085F94596A4E80863409339</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