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lvarezBM2\Downloads\"/>
    </mc:Choice>
  </mc:AlternateContent>
  <xr:revisionPtr revIDLastSave="0" documentId="13_ncr:1_{D6FF3DD5-A67D-44F6-8CFA-D8A429D8D065}" xr6:coauthVersionLast="47" xr6:coauthVersionMax="47" xr10:uidLastSave="{00000000-0000-0000-0000-000000000000}"/>
  <bookViews>
    <workbookView xWindow="3252" yWindow="48" windowWidth="17940" windowHeight="15972"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F13" i="6"/>
  <c r="H13" i="6" s="1"/>
  <c r="C12" i="6"/>
  <c r="F12" i="6" s="1"/>
  <c r="G59" i="6"/>
  <c r="H76" i="6"/>
  <c r="F15" i="6" l="1"/>
  <c r="H12" i="6"/>
  <c r="H15" i="6" s="1"/>
  <c r="G66" i="6"/>
  <c r="H59" i="6"/>
  <c r="F59" i="6" l="1"/>
  <c r="F72" i="6"/>
  <c r="D63" i="6"/>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<sst xmlns="http://schemas.openxmlformats.org/spreadsheetml/2006/main" count="139" uniqueCount="100">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</sst>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sheetPr>
    <pageSetUpPr fitToPage="1"/>
  </sheetPr>
  <dimension ref="A1:J82"/>
  <sheetViews>
    <sheetView tabSelected="1" zoomScale="70" zoomScaleNormal="70" workbookViewId="0">
      <selection activeCell="A29" sqref="A29"/>
    </sheetView>
  </sheetViews>
  <sheetFormatPr defaultColWidth="9.109375" defaultRowHeight="13.8" x14ac:dyDescent="0.25"/>
  <cols>
    <col min="1" max="1" width="39.33203125" style="3" customWidth="1"/>
    <col min="2" max="2" width="44.33203125" style="3" customWidth="1"/>
    <col min="3" max="3" width="23.33203125" style="94" customWidth="1"/>
    <col min="4" max="4" width="11" style="95" customWidth="1"/>
    <col min="5" max="5" width="18.6640625" style="3" customWidth="1"/>
    <col min="6" max="6" width="29.109375" style="3" customWidth="1"/>
    <col min="7" max="7" width="23.6640625" style="3" customWidth="1"/>
    <col min="8" max="8" width="30.109375" style="94" customWidth="1"/>
    <col min="9" max="9" width="27.44140625" style="3" customWidth="1"/>
    <col min="10" max="16384" width="9.109375" style="3"/>
  </cols>
  <sheetData>
    <row r="1" spans="1:9" s="1" customFormat="1" ht="68.25" customHeight="1" x14ac:dyDescent="0.25">
      <c r="A1" s="181" t="s">
        <v>0</v>
      </c>
      <c r="B1" s="181"/>
      <c r="C1" s="181"/>
      <c r="D1" s="181"/>
      <c r="E1" s="181"/>
      <c r="F1" s="181"/>
      <c r="G1" s="181"/>
      <c r="H1" s="181"/>
    </row>
    <row r="2" spans="1:9" s="2" customFormat="1" ht="42" customHeight="1" thickBot="1" x14ac:dyDescent="0.35">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5">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5">
      <c r="A11" s="190" t="s">
        <v>17</v>
      </c>
      <c r="B11" s="191"/>
      <c r="C11" s="4" t="s">
        <v>18</v>
      </c>
      <c r="D11" s="192" t="s">
        <v>19</v>
      </c>
      <c r="E11" s="192"/>
      <c r="F11" s="5" t="s">
        <v>20</v>
      </c>
      <c r="G11" s="5" t="s">
        <v>8</v>
      </c>
      <c r="H11" s="6" t="s">
        <v>9</v>
      </c>
    </row>
    <row r="12" spans="1:9" s="7" customFormat="1" ht="48" customHeight="1" x14ac:dyDescent="0.25">
      <c r="A12" s="182" t="s">
        <v>21</v>
      </c>
      <c r="B12" s="183"/>
      <c r="C12" s="104">
        <f>(F7)</f>
        <v>62765</v>
      </c>
      <c r="D12" s="184">
        <v>7.6499999999999999E-2</v>
      </c>
      <c r="E12" s="184"/>
      <c r="F12" s="106">
        <f>C12*D12</f>
        <v>4801.5225</v>
      </c>
      <c r="G12" s="107"/>
      <c r="H12" s="98">
        <f>SUM(F12:G12)</f>
        <v>4801.5225</v>
      </c>
    </row>
    <row r="13" spans="1:9" s="7" customFormat="1" ht="48" customHeight="1" x14ac:dyDescent="0.25">
      <c r="A13" s="182" t="s">
        <v>22</v>
      </c>
      <c r="B13" s="183"/>
      <c r="C13" s="104">
        <v>544</v>
      </c>
      <c r="D13" s="184">
        <v>2.5000000000000001E-2</v>
      </c>
      <c r="E13" s="184"/>
      <c r="F13" s="106">
        <f>C13*D13</f>
        <v>13.600000000000001</v>
      </c>
      <c r="G13" s="107"/>
      <c r="H13" s="98">
        <f t="shared" ref="H13:H14" si="0">SUM(F13:G13)</f>
        <v>13.600000000000001</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6384.2475000000004</v>
      </c>
      <c r="G15" s="13">
        <f>SUM(G12:G14)</f>
        <v>0</v>
      </c>
      <c r="H15" s="14">
        <f>SUM(H12:H14)</f>
        <v>6384.2475000000004</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2" customHeight="1" x14ac:dyDescent="0.25">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2" customHeight="1" x14ac:dyDescent="0.25">
      <c r="A28" s="23" t="s">
        <v>17</v>
      </c>
      <c r="B28" s="23" t="s">
        <v>43</v>
      </c>
      <c r="C28" s="23" t="s">
        <v>28</v>
      </c>
      <c r="D28" s="23" t="s">
        <v>29</v>
      </c>
      <c r="E28" s="32" t="s">
        <v>30</v>
      </c>
      <c r="F28" s="24" t="s">
        <v>31</v>
      </c>
      <c r="G28" s="32" t="s">
        <v>8</v>
      </c>
      <c r="H28" s="25" t="s">
        <v>9</v>
      </c>
    </row>
    <row r="29" spans="1:10" ht="70.2"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2" customHeight="1" thickBot="1" x14ac:dyDescent="0.3">
      <c r="A31" s="212" t="s">
        <v>46</v>
      </c>
      <c r="B31" s="213"/>
      <c r="C31" s="213"/>
      <c r="D31" s="213"/>
      <c r="E31" s="213"/>
      <c r="F31" s="213"/>
      <c r="G31" s="213"/>
      <c r="H31" s="214"/>
    </row>
    <row r="32" spans="1:10" s="7" customFormat="1" ht="28.95" customHeight="1" thickBot="1" x14ac:dyDescent="0.3">
      <c r="A32" s="28"/>
      <c r="B32" s="29"/>
      <c r="C32" s="29"/>
      <c r="D32" s="29"/>
      <c r="E32" s="29"/>
      <c r="F32" s="30"/>
    </row>
    <row r="33" spans="1:8" s="17" customFormat="1" ht="39.75" customHeight="1" x14ac:dyDescent="0.25">
      <c r="A33" s="229" t="s">
        <v>47</v>
      </c>
      <c r="B33" s="158"/>
      <c r="C33" s="158"/>
      <c r="D33" s="158"/>
      <c r="E33" s="158"/>
      <c r="F33" s="159"/>
      <c r="G33" s="159"/>
      <c r="H33" s="160"/>
    </row>
    <row r="34" spans="1:8" ht="62.4"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200000000000003" customHeight="1" thickBot="1" x14ac:dyDescent="0.3">
      <c r="A38" s="212" t="s">
        <v>53</v>
      </c>
      <c r="B38" s="213"/>
      <c r="C38" s="213"/>
      <c r="D38" s="213"/>
      <c r="E38" s="213"/>
      <c r="F38" s="213"/>
      <c r="G38" s="213"/>
      <c r="H38" s="214"/>
    </row>
    <row r="39" spans="1:8" ht="25.2"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2.4"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3">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2"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6" x14ac:dyDescent="0.25">
      <c r="A49" s="161" t="s">
        <v>62</v>
      </c>
      <c r="B49" s="162"/>
      <c r="C49" s="162"/>
      <c r="D49" s="162"/>
      <c r="E49" s="162"/>
      <c r="F49" s="162"/>
      <c r="G49" s="162"/>
      <c r="H49" s="163"/>
    </row>
    <row r="50" spans="1:9" ht="25.2"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5">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121849.2475</v>
      </c>
      <c r="G59" s="53">
        <f>G7+G15+G24+G30+G37+G55</f>
        <v>0</v>
      </c>
      <c r="H59" s="54">
        <f>SUM(H55,H45,H37,H30,H24,H15,H7)</f>
        <v>121849.2475</v>
      </c>
    </row>
    <row r="60" spans="1:9" ht="16.8"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50000000000003" customHeight="1" x14ac:dyDescent="0.25">
      <c r="A63" s="151" t="s">
        <v>78</v>
      </c>
      <c r="B63" s="152">
        <v>0.13750000000000001</v>
      </c>
      <c r="C63" s="153" t="s">
        <v>79</v>
      </c>
      <c r="D63" s="204">
        <f>(F59*B63)</f>
        <v>16754.27153125</v>
      </c>
      <c r="E63" s="205"/>
      <c r="F63" s="205"/>
      <c r="G63" s="205"/>
      <c r="H63" s="206"/>
      <c r="I63" s="61"/>
    </row>
    <row r="64" spans="1:9" ht="39.450000000000003"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138603.51903125001</v>
      </c>
      <c r="G66" s="66">
        <f>G59+G63</f>
        <v>0</v>
      </c>
      <c r="H66" s="67">
        <f>SUM(F66:G66)</f>
        <v>138603.51903125001</v>
      </c>
    </row>
    <row r="67" spans="1:9" ht="24.75" customHeight="1" thickBot="1" x14ac:dyDescent="0.35">
      <c r="A67" s="68"/>
      <c r="B67" s="69"/>
      <c r="C67" s="70"/>
      <c r="D67" s="71"/>
      <c r="E67" s="69"/>
      <c r="F67" s="69"/>
      <c r="G67" s="69"/>
      <c r="H67" s="70"/>
      <c r="I67" s="2"/>
    </row>
    <row r="68" spans="1:9" ht="30.45" customHeight="1" thickBot="1" x14ac:dyDescent="0.35">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3">
      <c r="A70" s="76" t="s">
        <v>84</v>
      </c>
      <c r="B70" s="174"/>
      <c r="C70" s="165"/>
      <c r="D70" s="175"/>
      <c r="E70" s="165"/>
      <c r="F70" s="77" t="s">
        <v>85</v>
      </c>
      <c r="G70" s="78" t="s">
        <v>86</v>
      </c>
      <c r="H70" s="79" t="s">
        <v>87</v>
      </c>
      <c r="I70" s="2"/>
    </row>
    <row r="71" spans="1:9" ht="21" customHeight="1" x14ac:dyDescent="0.3">
      <c r="A71" s="80" t="s">
        <v>88</v>
      </c>
      <c r="B71" s="164"/>
      <c r="C71" s="165"/>
      <c r="D71" s="167"/>
      <c r="E71" s="164"/>
      <c r="F71" s="81">
        <f>(F7)</f>
        <v>62765</v>
      </c>
      <c r="G71" s="82">
        <f>G7</f>
        <v>0</v>
      </c>
      <c r="H71" s="83">
        <f>F71+G71</f>
        <v>62765</v>
      </c>
      <c r="I71" s="2"/>
    </row>
    <row r="72" spans="1:9" ht="24.75" customHeight="1" x14ac:dyDescent="0.3">
      <c r="A72" s="80" t="s">
        <v>89</v>
      </c>
      <c r="B72" s="164"/>
      <c r="C72" s="165"/>
      <c r="D72" s="168"/>
      <c r="E72" s="166"/>
      <c r="F72" s="81">
        <f>(F15)</f>
        <v>6384.2475000000004</v>
      </c>
      <c r="G72" s="82">
        <f>G15</f>
        <v>0</v>
      </c>
      <c r="H72" s="83">
        <f>F72+G72</f>
        <v>6384.2475000000004</v>
      </c>
      <c r="I72" s="2"/>
    </row>
    <row r="73" spans="1:9" ht="37.5" customHeight="1" x14ac:dyDescent="0.3">
      <c r="A73" s="80" t="s">
        <v>90</v>
      </c>
      <c r="B73" s="164"/>
      <c r="C73" s="165"/>
      <c r="D73" s="166"/>
      <c r="E73" s="166"/>
      <c r="F73" s="81">
        <f>(F24)</f>
        <v>30100</v>
      </c>
      <c r="G73" s="82">
        <f>SUMIF(B21:B66,"Travel",G21:G66)</f>
        <v>0</v>
      </c>
      <c r="H73" s="83">
        <f>F73+G73</f>
        <v>30100</v>
      </c>
      <c r="I73" s="2"/>
    </row>
    <row r="74" spans="1:9" ht="33.75" customHeight="1" x14ac:dyDescent="0.3">
      <c r="A74" s="80" t="s">
        <v>91</v>
      </c>
      <c r="B74" s="198"/>
      <c r="C74" s="199"/>
      <c r="D74" s="170"/>
      <c r="E74" s="170"/>
      <c r="F74" s="81">
        <f>(F30)</f>
        <v>0</v>
      </c>
      <c r="G74" s="82">
        <f>SUMIF(B21:B66,"Equipment",G21:G66)</f>
        <v>0</v>
      </c>
      <c r="H74" s="83">
        <f t="shared" ref="H74:H78" si="4">F74+G74</f>
        <v>0</v>
      </c>
      <c r="I74" s="2"/>
    </row>
    <row r="75" spans="1:9" ht="15.75" customHeight="1" x14ac:dyDescent="0.3">
      <c r="A75" s="80" t="s">
        <v>92</v>
      </c>
      <c r="B75" s="164"/>
      <c r="C75" s="165"/>
      <c r="D75" s="166"/>
      <c r="E75" s="166"/>
      <c r="F75" s="81">
        <f>(F37)</f>
        <v>1500</v>
      </c>
      <c r="G75" s="82">
        <f>SUMIF(B21:B66,"Supplies",G21:G66)</f>
        <v>0</v>
      </c>
      <c r="H75" s="83">
        <f t="shared" si="4"/>
        <v>1500</v>
      </c>
      <c r="I75" s="2"/>
    </row>
    <row r="76" spans="1:9" ht="57.75" customHeight="1" x14ac:dyDescent="0.3">
      <c r="A76" s="80" t="s">
        <v>93</v>
      </c>
      <c r="B76" s="164"/>
      <c r="C76" s="165"/>
      <c r="D76" s="166"/>
      <c r="E76" s="166"/>
      <c r="F76" s="81">
        <f>(F45)</f>
        <v>17500</v>
      </c>
      <c r="G76" s="82">
        <f>SUMIF(B21:B66,"Contractual",G21:G66)</f>
        <v>0</v>
      </c>
      <c r="H76" s="83">
        <f t="shared" si="4"/>
        <v>17500</v>
      </c>
      <c r="I76" s="84"/>
    </row>
    <row r="77" spans="1:9" ht="47.25" customHeight="1" x14ac:dyDescent="0.3">
      <c r="A77" s="80" t="s">
        <v>94</v>
      </c>
      <c r="B77" s="164"/>
      <c r="C77" s="164"/>
      <c r="D77" s="166"/>
      <c r="E77" s="166"/>
      <c r="F77" s="85" t="s">
        <v>95</v>
      </c>
      <c r="G77" s="86" t="s">
        <v>95</v>
      </c>
      <c r="H77" s="87" t="s">
        <v>95</v>
      </c>
      <c r="I77" s="2"/>
    </row>
    <row r="78" spans="1:9" ht="47.25" customHeight="1" x14ac:dyDescent="0.3">
      <c r="A78" s="80" t="s">
        <v>96</v>
      </c>
      <c r="B78" s="164"/>
      <c r="C78" s="165"/>
      <c r="D78" s="197"/>
      <c r="E78" s="166"/>
      <c r="F78" s="81">
        <f>(F55)</f>
        <v>3600</v>
      </c>
      <c r="G78" s="82">
        <f>SUMIF(B21:B66,"Other direct costs ",G21:G66)+G55</f>
        <v>0</v>
      </c>
      <c r="H78" s="83">
        <f t="shared" si="4"/>
        <v>3600</v>
      </c>
      <c r="I78" s="2"/>
    </row>
    <row r="79" spans="1:9" ht="15.75" customHeight="1" x14ac:dyDescent="0.3">
      <c r="A79" s="80" t="s">
        <v>97</v>
      </c>
      <c r="B79" s="164"/>
      <c r="C79" s="165"/>
      <c r="D79" s="167"/>
      <c r="E79" s="165"/>
      <c r="F79" s="81">
        <f>F59</f>
        <v>121849.2475</v>
      </c>
      <c r="G79" s="82">
        <f>SUM(G71:G78)</f>
        <v>0</v>
      </c>
      <c r="H79" s="83">
        <f>F79+G79</f>
        <v>121849.2475</v>
      </c>
      <c r="I79" s="2"/>
    </row>
    <row r="80" spans="1:9" ht="60" customHeight="1" x14ac:dyDescent="0.3">
      <c r="A80" s="80" t="s">
        <v>98</v>
      </c>
      <c r="B80" s="168"/>
      <c r="C80" s="169"/>
      <c r="D80" s="168"/>
      <c r="E80" s="168"/>
      <c r="F80" s="81">
        <f>(D63)</f>
        <v>16754.27153125</v>
      </c>
      <c r="G80" s="82"/>
      <c r="H80" s="88">
        <f>SUM(F80:G80)</f>
        <v>16754.27153125</v>
      </c>
      <c r="I80" s="2"/>
    </row>
    <row r="81" spans="1:8" ht="16.8" x14ac:dyDescent="0.25">
      <c r="A81" s="80" t="s">
        <v>99</v>
      </c>
      <c r="B81" s="164"/>
      <c r="C81" s="165"/>
      <c r="D81" s="166"/>
      <c r="E81" s="166"/>
      <c r="F81" s="89">
        <f>F79+F80</f>
        <v>138603.51903125001</v>
      </c>
      <c r="G81" s="90">
        <f t="shared" ref="G81" si="5">G79+G80</f>
        <v>0</v>
      </c>
      <c r="H81" s="91">
        <f>H79+H80</f>
        <v>138603.51903125001</v>
      </c>
    </row>
    <row r="82" spans="1:8" ht="15.6" x14ac:dyDescent="0.3">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Alvarez, Blanca M (Tegucigalpa)</cp:lastModifiedBy>
  <cp:revision/>
  <cp:lastPrinted>2026-04-24T15:34:25Z</cp:lastPrinted>
  <dcterms:created xsi:type="dcterms:W3CDTF">2009-07-31T14:20:14Z</dcterms:created>
  <dcterms:modified xsi:type="dcterms:W3CDTF">2026-04-24T15:39:15Z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