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epa-my.sharepoint.com/personal/awad_aimee_epa_gov/Documents/Desktop/DIPB/FY25_STUFF/"/>
    </mc:Choice>
  </mc:AlternateContent>
  <xr:revisionPtr revIDLastSave="3" documentId="8_{2E24A0BF-D21D-4529-A909-7BEF6FE8ECD1}" xr6:coauthVersionLast="47" xr6:coauthVersionMax="47" xr10:uidLastSave="{BD94706D-3E80-4216-96EC-FEDC7C9CDC56}"/>
  <bookViews>
    <workbookView xWindow="-120" yWindow="-120" windowWidth="19440" windowHeight="14880" xr2:uid="{C6FD4250-6208-427D-8419-5AA1DF13DDA2}"/>
  </bookViews>
  <sheets>
    <sheet name="Template" sheetId="13" r:id="rId1"/>
    <sheet name="Example_FY24" sheetId="12" r:id="rId2"/>
    <sheet name="Data Vali" sheetId="2" state="hidden" r:id="rId3"/>
  </sheets>
  <definedNames>
    <definedName name="Capacity_Buildling_with_Mentorship">'Data Vali'!$A$14</definedName>
    <definedName name="Individual">'Data Vali'!$B$14</definedName>
    <definedName name="Partnership">'Data Vali'!$C$14</definedName>
    <definedName name="Select_Assistance_Type_from_Drop_Down_List" localSheetId="1">Example_FY24!$A$13</definedName>
    <definedName name="Select_Assistance_Type_from_Drop_Down_List" localSheetId="0">Template!$A$13</definedName>
    <definedName name="Select_Assistance_Type_from_Drop_Down_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 i="13" l="1"/>
  <c r="B13" i="12"/>
  <c r="E102" i="13"/>
  <c r="E94" i="13"/>
  <c r="E95" i="13"/>
  <c r="E96" i="13"/>
  <c r="E97" i="13"/>
  <c r="E98" i="13"/>
  <c r="E93" i="13"/>
  <c r="E86" i="13"/>
  <c r="E87" i="13"/>
  <c r="E88" i="13"/>
  <c r="E89" i="13"/>
  <c r="E76" i="13"/>
  <c r="E77" i="13"/>
  <c r="E78" i="13"/>
  <c r="E79" i="13"/>
  <c r="E80" i="13"/>
  <c r="E81" i="13"/>
  <c r="E75" i="13"/>
  <c r="E59" i="13"/>
  <c r="E58" i="13"/>
  <c r="E57" i="13"/>
  <c r="E56" i="13"/>
  <c r="E55" i="13"/>
  <c r="E53" i="13"/>
  <c r="E52" i="13"/>
  <c r="E51" i="13"/>
  <c r="E50" i="13"/>
  <c r="E49" i="13"/>
  <c r="E47" i="13"/>
  <c r="E46" i="13"/>
  <c r="E45" i="13"/>
  <c r="E44" i="13"/>
  <c r="E43" i="13"/>
  <c r="E37" i="13"/>
  <c r="E38" i="13"/>
  <c r="E39" i="13"/>
  <c r="E40" i="13"/>
  <c r="E41" i="13"/>
  <c r="E18" i="13"/>
  <c r="G18" i="13" s="1"/>
  <c r="C31" i="13" s="1"/>
  <c r="E31" i="13" s="1"/>
  <c r="E19" i="13"/>
  <c r="G19" i="13" s="1"/>
  <c r="C32" i="13" s="1"/>
  <c r="E32" i="13" s="1"/>
  <c r="E17" i="13"/>
  <c r="G17" i="13" s="1"/>
  <c r="C30" i="13" s="1"/>
  <c r="E30" i="13" s="1"/>
  <c r="E20" i="13"/>
  <c r="G20" i="13" s="1"/>
  <c r="C33" i="13" s="1"/>
  <c r="E33" i="13" s="1"/>
  <c r="E21" i="13"/>
  <c r="G21" i="13" s="1"/>
  <c r="E22" i="13"/>
  <c r="G22" i="13" s="1"/>
  <c r="E23" i="13"/>
  <c r="G23" i="13" s="1"/>
  <c r="E24" i="13"/>
  <c r="G24" i="13" s="1"/>
  <c r="E25" i="13"/>
  <c r="G25" i="13" s="1"/>
  <c r="E16" i="13"/>
  <c r="G16" i="13" s="1"/>
  <c r="D65" i="13"/>
  <c r="D66" i="13"/>
  <c r="D67" i="13"/>
  <c r="D68" i="13"/>
  <c r="D69" i="13"/>
  <c r="D70" i="13"/>
  <c r="D71" i="13"/>
  <c r="D64" i="13"/>
  <c r="E85" i="13"/>
  <c r="A89" i="13"/>
  <c r="A88" i="13"/>
  <c r="A87" i="13"/>
  <c r="B33" i="13"/>
  <c r="A33" i="13"/>
  <c r="B32" i="13"/>
  <c r="A32" i="13"/>
  <c r="B31" i="13"/>
  <c r="A31" i="13"/>
  <c r="B30" i="13"/>
  <c r="A30" i="13"/>
  <c r="B29" i="13"/>
  <c r="A29" i="13"/>
  <c r="E103" i="12"/>
  <c r="E102" i="12"/>
  <c r="E101" i="12"/>
  <c r="E100" i="12"/>
  <c r="E99" i="12"/>
  <c r="E98" i="12"/>
  <c r="E94" i="12"/>
  <c r="A94" i="12"/>
  <c r="E93" i="12"/>
  <c r="A93" i="12"/>
  <c r="E92" i="12"/>
  <c r="A92" i="12"/>
  <c r="E90" i="12"/>
  <c r="E86" i="12"/>
  <c r="E85" i="12"/>
  <c r="E84" i="12"/>
  <c r="E83" i="12"/>
  <c r="E82" i="12"/>
  <c r="E81" i="12"/>
  <c r="E80" i="12"/>
  <c r="D76" i="12"/>
  <c r="D75" i="12"/>
  <c r="D74" i="12"/>
  <c r="D73" i="12"/>
  <c r="D72" i="12"/>
  <c r="D71" i="12"/>
  <c r="D70" i="12"/>
  <c r="D69" i="12"/>
  <c r="E64" i="12"/>
  <c r="E63" i="12"/>
  <c r="E62" i="12"/>
  <c r="E61" i="12"/>
  <c r="E60" i="12"/>
  <c r="E58" i="12"/>
  <c r="E57" i="12"/>
  <c r="E56" i="12"/>
  <c r="E55" i="12"/>
  <c r="E54" i="12"/>
  <c r="E52" i="12"/>
  <c r="E51" i="12"/>
  <c r="E50" i="12"/>
  <c r="E49" i="12"/>
  <c r="E48" i="12"/>
  <c r="E46" i="12"/>
  <c r="E45" i="12"/>
  <c r="E44" i="12"/>
  <c r="E43" i="12"/>
  <c r="E42" i="12"/>
  <c r="B38" i="12"/>
  <c r="A38" i="12"/>
  <c r="B37" i="12"/>
  <c r="A37" i="12"/>
  <c r="B36" i="12"/>
  <c r="A36" i="12"/>
  <c r="B35" i="12"/>
  <c r="A35" i="12"/>
  <c r="B34" i="12"/>
  <c r="A34" i="12"/>
  <c r="B33" i="12"/>
  <c r="A33" i="12"/>
  <c r="B32" i="12"/>
  <c r="A32" i="12"/>
  <c r="B31" i="12"/>
  <c r="A31" i="12"/>
  <c r="B30" i="12"/>
  <c r="A30" i="12"/>
  <c r="B29" i="12"/>
  <c r="A29" i="12"/>
  <c r="E25" i="12"/>
  <c r="G25" i="12" s="1"/>
  <c r="C38" i="12" s="1"/>
  <c r="E38" i="12" s="1"/>
  <c r="E24" i="12"/>
  <c r="G24" i="12" s="1"/>
  <c r="C37" i="12" s="1"/>
  <c r="E37" i="12" s="1"/>
  <c r="E23" i="12"/>
  <c r="G23" i="12" s="1"/>
  <c r="C36" i="12" s="1"/>
  <c r="E36" i="12" s="1"/>
  <c r="E22" i="12"/>
  <c r="G22" i="12" s="1"/>
  <c r="C35" i="12" s="1"/>
  <c r="E35" i="12" s="1"/>
  <c r="E21" i="12"/>
  <c r="G21" i="12" s="1"/>
  <c r="C34" i="12" s="1"/>
  <c r="E34" i="12" s="1"/>
  <c r="E20" i="12"/>
  <c r="G20" i="12" s="1"/>
  <c r="C33" i="12" s="1"/>
  <c r="E33" i="12" s="1"/>
  <c r="E19" i="12"/>
  <c r="G19" i="12" s="1"/>
  <c r="C32" i="12" s="1"/>
  <c r="E32" i="12" s="1"/>
  <c r="E18" i="12"/>
  <c r="G18" i="12" s="1"/>
  <c r="C31" i="12" s="1"/>
  <c r="E31" i="12" s="1"/>
  <c r="E17" i="12"/>
  <c r="G17" i="12" s="1"/>
  <c r="C30" i="12" s="1"/>
  <c r="E30" i="12" s="1"/>
  <c r="E16" i="12"/>
  <c r="G16" i="12" s="1"/>
  <c r="C29" i="12" s="1"/>
  <c r="E29" i="12" s="1"/>
  <c r="E99" i="13" l="1"/>
  <c r="E60" i="13"/>
  <c r="E48" i="13"/>
  <c r="E90" i="13"/>
  <c r="E54" i="13"/>
  <c r="E82" i="13"/>
  <c r="D72" i="13"/>
  <c r="E42" i="13"/>
  <c r="E61" i="13" s="1"/>
  <c r="C29" i="13"/>
  <c r="E29" i="13" s="1"/>
  <c r="G26" i="13"/>
  <c r="E104" i="12"/>
  <c r="E87" i="12"/>
  <c r="E95" i="12"/>
  <c r="E65" i="12"/>
  <c r="E59" i="12"/>
  <c r="D77" i="12"/>
  <c r="E53" i="12"/>
  <c r="E47" i="12"/>
  <c r="E39" i="12"/>
  <c r="G26" i="12"/>
  <c r="E66" i="12" l="1"/>
  <c r="D107" i="12" s="1"/>
  <c r="E107" i="12" s="1"/>
  <c r="B109" i="12" s="1"/>
  <c r="E34" i="13"/>
  <c r="B104" i="13" s="1"/>
  <c r="B110" i="12" l="1"/>
  <c r="B105" i="13" l="1"/>
</calcChain>
</file>

<file path=xl/sharedStrings.xml><?xml version="1.0" encoding="utf-8"?>
<sst xmlns="http://schemas.openxmlformats.org/spreadsheetml/2006/main" count="287" uniqueCount="152">
  <si>
    <t>#1. Personnel Costs</t>
  </si>
  <si>
    <t xml:space="preserve">Annual Cost </t>
  </si>
  <si>
    <t>Total Personnel Costs</t>
  </si>
  <si>
    <t xml:space="preserve">#2. Fringe Benefits </t>
  </si>
  <si>
    <t xml:space="preserve">Staff Position </t>
  </si>
  <si>
    <t>Staff Name</t>
  </si>
  <si>
    <t>Total Fringe Costs</t>
  </si>
  <si>
    <t>#3. Travel</t>
  </si>
  <si>
    <t xml:space="preserve">Trip Item </t>
  </si>
  <si>
    <t>Airfare</t>
  </si>
  <si>
    <t>N/A</t>
  </si>
  <si>
    <t>Per Diem</t>
  </si>
  <si>
    <t>Rental Car</t>
  </si>
  <si>
    <t>Milage</t>
  </si>
  <si>
    <t>Trip 1 Cost:</t>
  </si>
  <si>
    <t>Trip 2 Cost:</t>
  </si>
  <si>
    <t>Trip 3 Cost:</t>
  </si>
  <si>
    <t>Total Equipment Cost</t>
  </si>
  <si>
    <t xml:space="preserve">#5. Supplies </t>
  </si>
  <si>
    <t>Monitoring Supplies</t>
  </si>
  <si>
    <t>Computing Device</t>
  </si>
  <si>
    <t>Total Supplies Cost</t>
  </si>
  <si>
    <t xml:space="preserve">#6. Contractual  </t>
  </si>
  <si>
    <t>Total Contractual Cost</t>
  </si>
  <si>
    <t xml:space="preserve">#7. Other  </t>
  </si>
  <si>
    <t>Light Food &amp; Beverage</t>
  </si>
  <si>
    <t>Participant Support Costs</t>
  </si>
  <si>
    <t>Subaward</t>
  </si>
  <si>
    <t>Total 'Other' Cost</t>
  </si>
  <si>
    <t>Effective Period</t>
  </si>
  <si>
    <t>Description of Base*</t>
  </si>
  <si>
    <t>Total Indirect Costs</t>
  </si>
  <si>
    <t>Total Budget</t>
  </si>
  <si>
    <t>Title 1</t>
  </si>
  <si>
    <t>Full Name</t>
  </si>
  <si>
    <t>Title 2</t>
  </si>
  <si>
    <t>Title 3</t>
  </si>
  <si>
    <t>Title 4</t>
  </si>
  <si>
    <t>Other</t>
  </si>
  <si>
    <t>Item 1</t>
  </si>
  <si>
    <t>Item 2</t>
  </si>
  <si>
    <t>Item 3</t>
  </si>
  <si>
    <t>Select Contract Type</t>
  </si>
  <si>
    <t>Select from Drop Down</t>
  </si>
  <si>
    <t>xx/xx/xxxx - xx/xx/xxxx</t>
  </si>
  <si>
    <t>Contract Types</t>
  </si>
  <si>
    <t>Other' Category Types</t>
  </si>
  <si>
    <t>Supply' Category Types</t>
  </si>
  <si>
    <t>Rental and Lease Cost</t>
  </si>
  <si>
    <t>Testing Supplies</t>
  </si>
  <si>
    <t>Other *Please Explain</t>
  </si>
  <si>
    <t>Equipment Rental/Lease</t>
  </si>
  <si>
    <t>Internet Service</t>
  </si>
  <si>
    <t>Meeting Facilities</t>
  </si>
  <si>
    <t>Contractual</t>
  </si>
  <si>
    <t>$ -</t>
  </si>
  <si>
    <t>Individual Consultant</t>
  </si>
  <si>
    <t>Remaining Balance Against Funding Threshold</t>
  </si>
  <si>
    <t xml:space="preserve">#8. Indirect Costs   </t>
  </si>
  <si>
    <t xml:space="preserve">#4. Equipment   </t>
  </si>
  <si>
    <t>NOTE: Price per Unit should = $5,000 or more, a unit costing less than $5,000 should be categorized under 'Supplies' (#5, below)</t>
  </si>
  <si>
    <t>Supply Item 1</t>
  </si>
  <si>
    <t>Supply Item 2</t>
  </si>
  <si>
    <t>Supply Item 3</t>
  </si>
  <si>
    <t>Other Item 1</t>
  </si>
  <si>
    <t>Other Item 2</t>
  </si>
  <si>
    <t>Trip 4 Cost:</t>
  </si>
  <si>
    <t>Title 5</t>
  </si>
  <si>
    <r>
      <rPr>
        <b/>
        <i/>
        <sz val="18"/>
        <rFont val="Calibri Light"/>
        <family val="2"/>
        <scheme val="major"/>
      </rPr>
      <t xml:space="preserve">#VALUE!' </t>
    </r>
    <r>
      <rPr>
        <i/>
        <sz val="18"/>
        <rFont val="Calibri Light"/>
        <family val="2"/>
        <scheme val="major"/>
      </rPr>
      <t xml:space="preserve">indicates that needed information is missing or has been entered incorrectly. If you get this error please check that you have selected a budget option in cell E128. </t>
    </r>
  </si>
  <si>
    <t xml:space="preserve">A Note on Errors: </t>
  </si>
  <si>
    <r>
      <rPr>
        <b/>
        <i/>
        <sz val="18"/>
        <rFont val="Calibri Light"/>
        <family val="2"/>
        <scheme val="major"/>
      </rPr>
      <t>Improper Percentages:</t>
    </r>
    <r>
      <rPr>
        <i/>
        <sz val="18"/>
        <rFont val="Calibri Light"/>
        <family val="2"/>
        <scheme val="major"/>
      </rPr>
      <t xml:space="preserve"> If a number is entered and the percent displays incorrectly, try entering the number as a decimal. (15.8% = 0.158)</t>
    </r>
  </si>
  <si>
    <r>
      <rPr>
        <b/>
        <i/>
        <sz val="18"/>
        <rFont val="Calibri Light"/>
        <family val="2"/>
        <scheme val="major"/>
      </rPr>
      <t xml:space="preserve">#REF' </t>
    </r>
    <r>
      <rPr>
        <i/>
        <sz val="18"/>
        <rFont val="Calibri Light"/>
        <family val="2"/>
        <scheme val="major"/>
      </rPr>
      <t xml:space="preserve">indicates that a cell can no longer be referenced to complete the formula. If you get this error, please check that you have not deleted any columns or rows. </t>
    </r>
  </si>
  <si>
    <r>
      <t xml:space="preserve">Feel free to contact the Exchange Network Grants Team at </t>
    </r>
    <r>
      <rPr>
        <b/>
        <i/>
        <sz val="18"/>
        <rFont val="Calibri Light"/>
        <family val="2"/>
        <scheme val="major"/>
      </rPr>
      <t>engrantprogram@epa.gov</t>
    </r>
    <r>
      <rPr>
        <b/>
        <sz val="18"/>
        <rFont val="Calibri Light"/>
        <family val="2"/>
        <scheme val="major"/>
      </rPr>
      <t xml:space="preserve"> with any issues or questions regarding this form.  </t>
    </r>
  </si>
  <si>
    <r>
      <t xml:space="preserve">Period of Performance 
</t>
    </r>
    <r>
      <rPr>
        <i/>
        <sz val="18"/>
        <rFont val="Calibri"/>
        <family val="2"/>
        <scheme val="minor"/>
      </rPr>
      <t>(Standard is 3 Years)</t>
    </r>
  </si>
  <si>
    <t>Personnel Cost</t>
  </si>
  <si>
    <t>Also, check that you have inserted any new rows using the 'insert copied cells' option.</t>
  </si>
  <si>
    <t xml:space="preserve">Personnel Cost </t>
  </si>
  <si>
    <t>Contractual Cost</t>
  </si>
  <si>
    <t>Other Cost</t>
  </si>
  <si>
    <t>Supplies Cost</t>
  </si>
  <si>
    <t>Equipment Cost</t>
  </si>
  <si>
    <t>Travel Cost</t>
  </si>
  <si>
    <t>Fringe Cost</t>
  </si>
  <si>
    <t xml:space="preserve">NOTE: Rate must be valid until at least 9/30/2024. </t>
  </si>
  <si>
    <t>NOTE: $87.93 is the max hourly rate for an individual consultant. Single-Source contract procurement requires a justification in the budget narrative.</t>
  </si>
  <si>
    <t>NOTE: Price per unit should be LESS THAN $5,000</t>
  </si>
  <si>
    <t>Funding Threshold</t>
  </si>
  <si>
    <t xml:space="preserve">Click Here for Drop-Down Arrow </t>
  </si>
  <si>
    <t xml:space="preserve">**Add base costs using '=SUM(blue rows in column G)' </t>
  </si>
  <si>
    <t>Firstname Lastname</t>
  </si>
  <si>
    <t>Program Manager</t>
  </si>
  <si>
    <t>Env. Engineer</t>
  </si>
  <si>
    <t xml:space="preserve">Data Scientist </t>
  </si>
  <si>
    <t>UQX Monitor</t>
  </si>
  <si>
    <t>TRILR Sensor</t>
  </si>
  <si>
    <t>Rugged Tablet</t>
  </si>
  <si>
    <t>Field Kit</t>
  </si>
  <si>
    <t>Sealed Bid</t>
  </si>
  <si>
    <t>On-site testing facility</t>
  </si>
  <si>
    <t>Other, Supplies, Travel, Personnel, Fringe</t>
  </si>
  <si>
    <t>Non-Competative*</t>
  </si>
  <si>
    <t>Request for Proposals</t>
  </si>
  <si>
    <t>Individual Assistance Agreement</t>
  </si>
  <si>
    <t>EN Partnership Agreement</t>
  </si>
  <si>
    <t>Applicant Type</t>
  </si>
  <si>
    <t>Contracting Firm</t>
  </si>
  <si>
    <t>Vendor Firm</t>
  </si>
  <si>
    <t>10/1/2024-9/30/2025</t>
  </si>
  <si>
    <t xml:space="preserve">Highlighted columns indicate areas where you may enter information (as needed). Non-highlighted areas are automatically calculated. </t>
  </si>
  <si>
    <t xml:space="preserve">To add rows, copy the row above your last entry then right-click or use the 'clipboard' to use the 'insert copied cells' paste option.  </t>
  </si>
  <si>
    <t xml:space="preserve">Please do not delete rows as this may result in formula errors. Instead, hide unwanted rows by selecting them and using 'hide' in the right-click menu options. </t>
  </si>
  <si>
    <t>Optional Exchange Network Budget EXAMPLE</t>
  </si>
  <si>
    <t>S-Node SRF</t>
  </si>
  <si>
    <t>NOTE: Price per Unit should = $10,000 or more, a unit costing less than $10,000 should be categorized under 'Supplies' (#5, below)</t>
  </si>
  <si>
    <t>NOTE: $93.53 is the max hourly rate for an individual consultant. Single-Source contract procurement requires a justification in the budget narrative.</t>
  </si>
  <si>
    <t>NOTE: Price per unit should be LESS THAN $10,000)</t>
  </si>
  <si>
    <t xml:space="preserve">Period of Performance 
</t>
  </si>
  <si>
    <t>3-Year Personnel Cost</t>
  </si>
  <si>
    <t xml:space="preserve">3-Year Personnel Cost </t>
  </si>
  <si>
    <t>3-Year Fringe Cost</t>
  </si>
  <si>
    <t xml:space="preserve">Airfare </t>
  </si>
  <si>
    <t>Applicant Type (Highlighted)</t>
  </si>
  <si>
    <r>
      <t xml:space="preserve">Staff Position
</t>
    </r>
    <r>
      <rPr>
        <i/>
        <sz val="18"/>
        <rFont val="Calibri"/>
        <family val="2"/>
      </rPr>
      <t>(Project Role)</t>
    </r>
    <r>
      <rPr>
        <b/>
        <sz val="18"/>
        <rFont val="Calibri"/>
        <family val="2"/>
      </rPr>
      <t xml:space="preserve"> (Highlighted)</t>
    </r>
  </si>
  <si>
    <r>
      <t xml:space="preserve">Staff Name 
</t>
    </r>
    <r>
      <rPr>
        <i/>
        <sz val="18"/>
        <rFont val="Calibri"/>
        <family val="2"/>
        <scheme val="minor"/>
      </rPr>
      <t>(If Known)</t>
    </r>
    <r>
      <rPr>
        <b/>
        <sz val="18"/>
        <rFont val="Calibri"/>
        <family val="2"/>
        <scheme val="minor"/>
      </rPr>
      <t xml:space="preserve"> (Highlighted)</t>
    </r>
  </si>
  <si>
    <t>Annual Salary (Highlighted)</t>
  </si>
  <si>
    <t>Percentage of Time (Highlighted)</t>
  </si>
  <si>
    <t>Fringe Benefit Rate (Highlighted)</t>
  </si>
  <si>
    <t>Estimated Cost (Highlighted)</t>
  </si>
  <si>
    <t>Duration (Highlighted)</t>
  </si>
  <si>
    <t># of Travelers (Highlighted)</t>
  </si>
  <si>
    <t>Item Name (Highlighted)</t>
  </si>
  <si>
    <t>Quantity (Highlighted)</t>
  </si>
  <si>
    <t>Price per Unit (Highlighted)</t>
  </si>
  <si>
    <t>Supply Category (Highlighted)</t>
  </si>
  <si>
    <t>Item Name/Description (Highlighted)</t>
  </si>
  <si>
    <t>Contract Type (Highlighted)</t>
  </si>
  <si>
    <t>Procurement Method (Highlighted)</t>
  </si>
  <si>
    <t>Hours (Highlighted)</t>
  </si>
  <si>
    <t>Hourly Rate (Highlighted)</t>
  </si>
  <si>
    <t>Category (Highlighted)</t>
  </si>
  <si>
    <t>Name/Description (Highlighted)</t>
  </si>
  <si>
    <t>IDC Rate (Highlighted)</t>
  </si>
  <si>
    <t>Base Amount** (Highlighted)</t>
  </si>
  <si>
    <r>
      <rPr>
        <b/>
        <i/>
        <sz val="18"/>
        <rFont val="Calibri Light"/>
        <family val="2"/>
      </rPr>
      <t>Users Guide:</t>
    </r>
    <r>
      <rPr>
        <i/>
        <sz val="18"/>
        <rFont val="Calibri Light"/>
        <family val="2"/>
      </rPr>
      <t xml:space="preserve"> This tool is intended to help calculate the project budget and correctly categorize costs. You can use the numbers generated by this sheet to input costs per budget category in the Budget Narrative Attachment Form, the SF424-A Form, and Project Narrative, Section 7 'Overview of Project Budget'. It is not intended to be used in place of any of these documents. 
</t>
    </r>
  </si>
  <si>
    <t>Total</t>
  </si>
  <si>
    <t>Hotel</t>
  </si>
  <si>
    <t>Capacity Building with Mentorship</t>
  </si>
  <si>
    <t>Optional Exchange Network Budget Calculating Tool v.9</t>
  </si>
  <si>
    <r>
      <rPr>
        <b/>
        <i/>
        <sz val="18"/>
        <rFont val="Calibri Light"/>
        <family val="2"/>
      </rPr>
      <t>Users Guide:</t>
    </r>
    <r>
      <rPr>
        <i/>
        <sz val="18"/>
        <rFont val="Calibri Light"/>
        <family val="2"/>
      </rPr>
      <t xml:space="preserve"> This tool is intended to help calculate the project budget and correctly categorize costs. You can use the numbers generated by this sheet to input costs per budget category in the Budget Narrative Attachment</t>
    </r>
  </si>
  <si>
    <t xml:space="preserve">Form, the SF424-A Form, and Project Narrative, Section 7 'Overview of Project Budget'. It is not intended to be used in place of any of these documents. 
Highlighted columns indicate areas where you may enter information </t>
  </si>
  <si>
    <t xml:space="preserve">(as needed). Non-highlighted areas are automatically calculated. To add rows, copy the row above your last entry then right-click or use the 'clipboard' to use the 'insert copied cells' paste option.  </t>
  </si>
  <si>
    <t xml:space="preserve">NOTE: Rate must be valid until at least 9/30/2026.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</si>
</sst>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0_);[Red]\(&quot;$&quot;#,##0\)"/>
    <numFmt numFmtId="8" formatCode="&quot;$&quot;#,##0.00_);[Red]\(&quot;$&quot;#,##0.00\)"/>
    <numFmt numFmtId="44" formatCode="_(&quot;$&quot;* #,##0.00_);_(&quot;$&quot;* \(#,##0.00\);_(&quot;$&quot;* &quot;-&quot;??_);_(@_)"/>
    <numFmt numFmtId="164" formatCode="[$-F800]dddd\,\ mmmm\ dd\,\ yyyy"/>
    <numFmt numFmtId="165" formatCode="&quot;$&quot;#,##0.00"/>
    <numFmt numFmtId="166" formatCode="_(&quot;$&quot;* #,##0_);_(&quot;$&quot;* \(#,##0\);_(&quot;$&quot;* &quot;-&quot;??_);_(@_)"/>
    <numFmt numFmtId="167" formatCode="_([$$-409]* #,##0_);_([$$-409]* \(#,##0\);_([$$-409]*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8"/>
      <name val="Calibri"/>
      <family val="2"/>
      <scheme val="minor"/>
    </font>
    <font>
      <b/>
      <sz val="18"/>
      <name val="Calibri"/>
      <family val="2"/>
      <scheme val="minor"/>
    </font>
    <font>
      <i/>
      <sz val="18"/>
      <name val="Calibri Light"/>
      <family val="2"/>
    </font>
    <font>
      <b/>
      <i/>
      <sz val="18"/>
      <name val="Calibri Light"/>
      <family val="2"/>
    </font>
    <font>
      <i/>
      <sz val="18"/>
      <name val="Calibri Light"/>
      <family val="2"/>
      <scheme val="major"/>
    </font>
    <font>
      <b/>
      <i/>
      <sz val="18"/>
      <name val="Calibri Light"/>
      <family val="2"/>
      <scheme val="major"/>
    </font>
    <font>
      <b/>
      <sz val="18"/>
      <name val="Calibri"/>
      <family val="2"/>
    </font>
    <font>
      <i/>
      <sz val="18"/>
      <name val="Calibri"/>
      <family val="2"/>
      <scheme val="minor"/>
    </font>
    <font>
      <b/>
      <i/>
      <sz val="18"/>
      <name val="Calibri"/>
      <family val="2"/>
      <scheme val="minor"/>
    </font>
    <font>
      <b/>
      <sz val="18"/>
      <name val="Calibri Light"/>
      <family val="2"/>
      <scheme val="major"/>
    </font>
    <font>
      <i/>
      <sz val="18"/>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rgb="FF000000"/>
      </top>
      <bottom style="thin">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top style="medium">
        <color rgb="FF000000"/>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medium">
        <color rgb="FF000000"/>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08">
    <xf numFmtId="0" fontId="0" fillId="0" borderId="0" xfId="0"/>
    <xf numFmtId="44" fontId="0" fillId="0" borderId="0" xfId="2" applyFont="1"/>
    <xf numFmtId="0" fontId="3" fillId="0" borderId="0" xfId="0" applyFont="1"/>
    <xf numFmtId="0" fontId="3" fillId="0" borderId="0" xfId="0" applyFont="1" applyAlignment="1">
      <alignment horizontal="left" vertical="center"/>
    </xf>
    <xf numFmtId="0" fontId="2" fillId="0" borderId="0" xfId="0" applyFont="1"/>
    <xf numFmtId="166" fontId="4" fillId="0" borderId="12" xfId="2" applyNumberFormat="1" applyFont="1" applyFill="1" applyBorder="1" applyAlignment="1" applyProtection="1">
      <alignment horizontal="right" vertical="center" wrapText="1"/>
      <protection locked="0"/>
    </xf>
    <xf numFmtId="0" fontId="4" fillId="0" borderId="12" xfId="0" applyFont="1" applyBorder="1" applyAlignment="1" applyProtection="1">
      <alignment horizontal="right" vertical="center" wrapText="1"/>
      <protection locked="0"/>
    </xf>
    <xf numFmtId="0" fontId="4" fillId="0" borderId="18"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8" xfId="0" applyFont="1" applyBorder="1" applyAlignment="1" applyProtection="1">
      <alignment horizontal="right" vertical="center" wrapText="1"/>
      <protection locked="0"/>
    </xf>
    <xf numFmtId="166" fontId="4" fillId="0" borderId="16" xfId="2" applyNumberFormat="1" applyFont="1" applyFill="1" applyBorder="1" applyAlignment="1" applyProtection="1">
      <alignment horizontal="right" vertical="center" wrapText="1"/>
      <protection locked="0"/>
    </xf>
    <xf numFmtId="6" fontId="5" fillId="2" borderId="9" xfId="0" applyNumberFormat="1" applyFont="1" applyFill="1" applyBorder="1" applyAlignment="1" applyProtection="1">
      <alignment vertical="center" wrapText="1"/>
    </xf>
    <xf numFmtId="0" fontId="4" fillId="0" borderId="36" xfId="0" applyFont="1" applyBorder="1" applyAlignment="1" applyProtection="1">
      <alignment horizontal="left" vertical="center" wrapText="1"/>
    </xf>
    <xf numFmtId="0" fontId="4" fillId="0" borderId="15" xfId="0" applyFont="1" applyBorder="1" applyAlignment="1" applyProtection="1">
      <alignment horizontal="left" vertical="center" wrapText="1"/>
    </xf>
    <xf numFmtId="166" fontId="4" fillId="0" borderId="14" xfId="2" applyNumberFormat="1" applyFont="1" applyFill="1" applyBorder="1" applyAlignment="1" applyProtection="1">
      <alignment horizontal="right" vertical="center" wrapText="1"/>
      <protection locked="0"/>
    </xf>
    <xf numFmtId="166" fontId="4" fillId="0" borderId="38" xfId="2"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horizontal="left" vertical="center" wrapText="1"/>
      <protection locked="0"/>
    </xf>
    <xf numFmtId="0" fontId="5" fillId="4" borderId="8" xfId="0" applyFont="1" applyFill="1" applyBorder="1" applyAlignment="1" applyProtection="1">
      <alignment horizontal="left" vertical="center" wrapText="1"/>
    </xf>
    <xf numFmtId="6" fontId="4" fillId="4" borderId="21" xfId="0" applyNumberFormat="1" applyFont="1" applyFill="1" applyBorder="1" applyAlignment="1" applyProtection="1">
      <alignment vertical="center" wrapText="1"/>
    </xf>
    <xf numFmtId="6" fontId="4" fillId="4" borderId="22" xfId="0" applyNumberFormat="1" applyFont="1" applyFill="1" applyBorder="1" applyAlignment="1" applyProtection="1">
      <alignment horizontal="left" vertical="center" wrapText="1"/>
    </xf>
    <xf numFmtId="6" fontId="5" fillId="4" borderId="39" xfId="0" applyNumberFormat="1" applyFont="1" applyFill="1" applyBorder="1" applyAlignment="1" applyProtection="1">
      <alignment horizontal="right" vertical="center" wrapText="1"/>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wrapText="1"/>
      <protection locked="0"/>
    </xf>
    <xf numFmtId="0" fontId="5" fillId="0" borderId="2" xfId="0" applyFont="1" applyBorder="1" applyAlignment="1" applyProtection="1">
      <alignment horizontal="right" vertical="center"/>
    </xf>
    <xf numFmtId="0" fontId="5" fillId="0" borderId="3" xfId="0" applyFont="1" applyBorder="1" applyAlignment="1" applyProtection="1">
      <alignment horizontal="right" vertical="center" wrapText="1"/>
      <protection locked="0"/>
    </xf>
    <xf numFmtId="0" fontId="4" fillId="0" borderId="0" xfId="0" applyFont="1" applyAlignment="1" applyProtection="1">
      <alignment vertical="center" wrapText="1"/>
      <protection locked="0"/>
    </xf>
    <xf numFmtId="49" fontId="6" fillId="0" borderId="4" xfId="0" applyNumberFormat="1" applyFont="1" applyBorder="1" applyAlignment="1" applyProtection="1">
      <alignment horizontal="left" vertical="center"/>
    </xf>
    <xf numFmtId="0" fontId="4" fillId="0" borderId="0" xfId="0" applyFont="1" applyBorder="1" applyAlignment="1" applyProtection="1">
      <alignment vertical="center"/>
      <protection locked="0"/>
    </xf>
    <xf numFmtId="49" fontId="8" fillId="0" borderId="0" xfId="0" applyNumberFormat="1" applyFont="1" applyBorder="1" applyAlignment="1" applyProtection="1">
      <alignment horizontal="right" vertical="center"/>
    </xf>
    <xf numFmtId="0" fontId="4" fillId="0" borderId="0" xfId="0" applyFont="1" applyAlignment="1" applyProtection="1">
      <alignment vertical="center"/>
      <protection locked="0"/>
    </xf>
    <xf numFmtId="49" fontId="8" fillId="0" borderId="4" xfId="0" applyNumberFormat="1" applyFont="1" applyBorder="1" applyAlignment="1" applyProtection="1">
      <alignment horizontal="left" vertical="center"/>
    </xf>
    <xf numFmtId="0" fontId="4" fillId="0" borderId="0" xfId="0" applyFont="1" applyBorder="1" applyAlignment="1" applyProtection="1">
      <alignment horizontal="left" vertical="center" wrapText="1"/>
      <protection locked="0"/>
    </xf>
    <xf numFmtId="0" fontId="5" fillId="0" borderId="5" xfId="0" applyFont="1" applyBorder="1" applyAlignment="1" applyProtection="1">
      <alignment horizontal="right" vertical="center" wrapText="1"/>
      <protection locked="0"/>
    </xf>
    <xf numFmtId="49" fontId="8" fillId="0" borderId="4" xfId="0" quotePrefix="1" applyNumberFormat="1" applyFont="1" applyBorder="1" applyAlignment="1" applyProtection="1">
      <alignment horizontal="left" vertical="center"/>
    </xf>
    <xf numFmtId="49" fontId="8" fillId="0" borderId="4" xfId="0" applyNumberFormat="1" applyFont="1" applyBorder="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wrapText="1"/>
      <protection locked="0"/>
    </xf>
    <xf numFmtId="0" fontId="4" fillId="0" borderId="7" xfId="0" applyFont="1" applyBorder="1" applyAlignment="1" applyProtection="1">
      <alignment horizontal="left" vertical="center" wrapText="1"/>
      <protection locked="0"/>
    </xf>
    <xf numFmtId="0" fontId="5" fillId="0" borderId="17" xfId="0" applyFont="1" applyBorder="1" applyAlignment="1" applyProtection="1">
      <alignment horizontal="right" vertical="center" wrapText="1"/>
      <protection locked="0"/>
    </xf>
    <xf numFmtId="0" fontId="5" fillId="0" borderId="0" xfId="0" applyFont="1" applyAlignment="1" applyProtection="1">
      <alignment horizontal="right" vertical="center" wrapText="1"/>
      <protection locked="0"/>
    </xf>
    <xf numFmtId="0" fontId="4" fillId="3" borderId="46" xfId="0" applyFont="1" applyFill="1" applyBorder="1" applyAlignment="1" applyProtection="1">
      <alignment vertical="center"/>
    </xf>
    <xf numFmtId="0" fontId="4" fillId="3" borderId="2"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0" fontId="5" fillId="0" borderId="28" xfId="0" applyFont="1" applyBorder="1" applyAlignment="1" applyProtection="1">
      <alignment horizontal="center" vertical="center" wrapText="1"/>
    </xf>
    <xf numFmtId="0" fontId="5" fillId="0" borderId="28" xfId="0" applyFont="1" applyBorder="1" applyAlignment="1" applyProtection="1">
      <alignment horizontal="left" vertical="center" wrapText="1"/>
    </xf>
    <xf numFmtId="167" fontId="4" fillId="0" borderId="18" xfId="0" applyNumberFormat="1" applyFont="1" applyFill="1" applyBorder="1" applyAlignment="1" applyProtection="1">
      <alignment horizontal="right" vertical="center" wrapText="1"/>
    </xf>
    <xf numFmtId="0" fontId="5" fillId="4" borderId="13" xfId="0" applyFont="1" applyFill="1" applyBorder="1" applyAlignment="1" applyProtection="1">
      <alignment horizontal="left" vertical="center" wrapText="1"/>
    </xf>
    <xf numFmtId="6" fontId="5" fillId="4" borderId="14" xfId="0" applyNumberFormat="1" applyFont="1" applyFill="1" applyBorder="1" applyAlignment="1" applyProtection="1">
      <alignment horizontal="center" vertical="center" wrapText="1"/>
    </xf>
    <xf numFmtId="6" fontId="5" fillId="4" borderId="14" xfId="0" applyNumberFormat="1" applyFont="1" applyFill="1" applyBorder="1" applyAlignment="1" applyProtection="1">
      <alignment vertical="center" wrapText="1"/>
    </xf>
    <xf numFmtId="6" fontId="5" fillId="4" borderId="15" xfId="0" applyNumberFormat="1" applyFont="1" applyFill="1" applyBorder="1" applyAlignment="1" applyProtection="1">
      <alignment horizontal="right" vertical="center" wrapText="1"/>
    </xf>
    <xf numFmtId="0" fontId="5" fillId="0" borderId="27" xfId="0" applyFont="1" applyBorder="1" applyAlignment="1" applyProtection="1">
      <alignment horizontal="center" vertical="center" wrapText="1"/>
    </xf>
    <xf numFmtId="0" fontId="5" fillId="5" borderId="33"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6" fontId="5" fillId="4" borderId="16" xfId="0" applyNumberFormat="1" applyFont="1" applyFill="1" applyBorder="1" applyAlignment="1" applyProtection="1">
      <alignment horizontal="center" vertical="center" wrapText="1"/>
    </xf>
    <xf numFmtId="6" fontId="5" fillId="4" borderId="16" xfId="0" applyNumberFormat="1" applyFont="1" applyFill="1" applyBorder="1" applyAlignment="1" applyProtection="1">
      <alignment vertical="center" wrapText="1"/>
    </xf>
    <xf numFmtId="6" fontId="5" fillId="4" borderId="38" xfId="0" applyNumberFormat="1" applyFont="1" applyFill="1" applyBorder="1" applyAlignment="1" applyProtection="1">
      <alignment horizontal="right" vertical="center" wrapText="1"/>
    </xf>
    <xf numFmtId="0" fontId="4" fillId="3" borderId="8" xfId="0" applyFont="1" applyFill="1" applyBorder="1" applyAlignment="1" applyProtection="1">
      <alignment vertical="center" wrapText="1"/>
    </xf>
    <xf numFmtId="0" fontId="4" fillId="3" borderId="9" xfId="0" applyFont="1" applyFill="1" applyBorder="1" applyAlignment="1" applyProtection="1">
      <alignment vertical="center" wrapText="1"/>
    </xf>
    <xf numFmtId="0" fontId="5" fillId="3" borderId="10" xfId="0" applyFont="1" applyFill="1" applyBorder="1" applyAlignment="1" applyProtection="1">
      <alignment horizontal="right" vertical="center" wrapText="1"/>
    </xf>
    <xf numFmtId="0" fontId="5" fillId="0" borderId="47" xfId="0" applyFont="1" applyBorder="1" applyAlignment="1" applyProtection="1">
      <alignment horizontal="left" vertical="center" wrapText="1"/>
    </xf>
    <xf numFmtId="0" fontId="5" fillId="5" borderId="35" xfId="0" applyFont="1" applyFill="1" applyBorder="1" applyAlignment="1" applyProtection="1">
      <alignment horizontal="left" vertical="center" wrapText="1"/>
    </xf>
    <xf numFmtId="0" fontId="4" fillId="0" borderId="25" xfId="0" applyFont="1" applyBorder="1" applyAlignment="1" applyProtection="1">
      <alignment horizontal="left" vertical="center" wrapText="1"/>
    </xf>
    <xf numFmtId="166" fontId="5" fillId="0" borderId="25" xfId="0" applyNumberFormat="1" applyFont="1" applyBorder="1" applyAlignment="1" applyProtection="1">
      <alignment horizontal="right" vertical="center" wrapText="1"/>
    </xf>
    <xf numFmtId="166" fontId="5" fillId="0" borderId="13" xfId="0" applyNumberFormat="1" applyFont="1" applyBorder="1" applyAlignment="1" applyProtection="1">
      <alignment horizontal="right" vertical="center" wrapText="1"/>
    </xf>
    <xf numFmtId="0" fontId="4" fillId="0" borderId="13" xfId="0" applyFont="1" applyFill="1" applyBorder="1" applyAlignment="1" applyProtection="1">
      <alignment horizontal="left" vertical="center" wrapText="1"/>
    </xf>
    <xf numFmtId="0" fontId="4" fillId="5" borderId="0"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xf>
    <xf numFmtId="6" fontId="5" fillId="2" borderId="9" xfId="0" applyNumberFormat="1" applyFont="1" applyFill="1" applyBorder="1" applyAlignment="1" applyProtection="1">
      <alignment horizontal="right" vertical="center" wrapText="1"/>
    </xf>
    <xf numFmtId="0" fontId="4" fillId="0" borderId="12" xfId="0" applyFont="1" applyFill="1" applyBorder="1" applyAlignment="1" applyProtection="1">
      <alignment horizontal="left" vertical="center" wrapText="1"/>
    </xf>
    <xf numFmtId="6" fontId="5" fillId="4" borderId="0" xfId="0" applyNumberFormat="1" applyFont="1" applyFill="1" applyBorder="1" applyAlignment="1" applyProtection="1">
      <alignment horizontal="center" vertical="center" wrapText="1"/>
    </xf>
    <xf numFmtId="6" fontId="5" fillId="4" borderId="2" xfId="0" applyNumberFormat="1" applyFont="1" applyFill="1" applyBorder="1" applyAlignment="1" applyProtection="1">
      <alignment horizontal="right" vertical="center" wrapText="1"/>
    </xf>
    <xf numFmtId="0" fontId="4" fillId="3" borderId="44" xfId="0" applyFont="1" applyFill="1" applyBorder="1" applyAlignment="1" applyProtection="1">
      <alignment horizontal="left" vertical="center"/>
    </xf>
    <xf numFmtId="0" fontId="4" fillId="3" borderId="45" xfId="0" applyFont="1" applyFill="1" applyBorder="1" applyAlignment="1" applyProtection="1">
      <alignment horizontal="left" vertical="center" wrapText="1"/>
    </xf>
    <xf numFmtId="0" fontId="5" fillId="3" borderId="43" xfId="0" applyFont="1" applyFill="1" applyBorder="1" applyAlignment="1" applyProtection="1">
      <alignment horizontal="right" vertical="center" wrapText="1"/>
    </xf>
    <xf numFmtId="0" fontId="5" fillId="5" borderId="50" xfId="0" applyFont="1" applyFill="1" applyBorder="1" applyAlignment="1" applyProtection="1">
      <alignment horizontal="left" vertical="center" wrapText="1"/>
    </xf>
    <xf numFmtId="166" fontId="5" fillId="0" borderId="25" xfId="0" applyNumberFormat="1" applyFont="1" applyBorder="1" applyAlignment="1" applyProtection="1">
      <alignment horizontal="right" vertical="center" wrapText="1"/>
      <protection locked="0"/>
    </xf>
    <xf numFmtId="166" fontId="5" fillId="0" borderId="40" xfId="0" applyNumberFormat="1" applyFont="1" applyBorder="1" applyAlignment="1" applyProtection="1">
      <alignment horizontal="right" vertical="center" wrapText="1"/>
      <protection locked="0"/>
    </xf>
    <xf numFmtId="0" fontId="5" fillId="4" borderId="2" xfId="0" applyFont="1" applyFill="1" applyBorder="1" applyAlignment="1" applyProtection="1">
      <alignment horizontal="left" vertical="center" wrapText="1"/>
    </xf>
    <xf numFmtId="6" fontId="5" fillId="4" borderId="2" xfId="0" applyNumberFormat="1" applyFont="1" applyFill="1" applyBorder="1" applyAlignment="1" applyProtection="1">
      <alignment horizontal="center" vertical="center" wrapText="1"/>
    </xf>
    <xf numFmtId="0" fontId="4" fillId="3" borderId="20" xfId="0" applyFont="1" applyFill="1" applyBorder="1" applyAlignment="1" applyProtection="1">
      <alignment horizontal="left" vertical="center" wrapText="1"/>
    </xf>
    <xf numFmtId="0" fontId="4" fillId="3" borderId="9" xfId="0" applyFont="1" applyFill="1" applyBorder="1" applyAlignment="1" applyProtection="1">
      <alignment horizontal="left" vertical="center" wrapText="1"/>
    </xf>
    <xf numFmtId="0" fontId="5" fillId="0" borderId="51" xfId="0" applyFont="1" applyBorder="1" applyAlignment="1" applyProtection="1">
      <alignment horizontal="left" vertical="center" wrapText="1"/>
    </xf>
    <xf numFmtId="166" fontId="5" fillId="0" borderId="21" xfId="0" applyNumberFormat="1" applyFont="1" applyBorder="1" applyAlignment="1" applyProtection="1">
      <alignment horizontal="right" vertical="center" wrapText="1"/>
      <protection locked="0"/>
    </xf>
    <xf numFmtId="0" fontId="5" fillId="4" borderId="38" xfId="0" applyFont="1" applyFill="1" applyBorder="1" applyAlignment="1" applyProtection="1">
      <alignment horizontal="left" vertical="center" wrapText="1"/>
    </xf>
    <xf numFmtId="6" fontId="5" fillId="4" borderId="37" xfId="0" applyNumberFormat="1" applyFont="1" applyFill="1" applyBorder="1" applyAlignment="1" applyProtection="1">
      <alignment vertical="center" wrapText="1"/>
    </xf>
    <xf numFmtId="6" fontId="5" fillId="4" borderId="38" xfId="0" applyNumberFormat="1" applyFont="1" applyFill="1" applyBorder="1" applyAlignment="1" applyProtection="1">
      <alignment horizontal="center" vertical="center" wrapText="1"/>
    </xf>
    <xf numFmtId="0" fontId="4" fillId="0" borderId="0" xfId="0" applyFont="1" applyBorder="1" applyAlignment="1" applyProtection="1">
      <alignment horizontal="right" vertical="center" wrapText="1"/>
      <protection locked="0"/>
    </xf>
    <xf numFmtId="0" fontId="4" fillId="3" borderId="46" xfId="0" applyFont="1" applyFill="1" applyBorder="1" applyAlignment="1" applyProtection="1">
      <alignment horizontal="left" vertical="center" wrapText="1"/>
    </xf>
    <xf numFmtId="0" fontId="11" fillId="3" borderId="9" xfId="0" applyFont="1" applyFill="1" applyBorder="1" applyAlignment="1" applyProtection="1">
      <alignment horizontal="left" vertical="center"/>
    </xf>
    <xf numFmtId="6" fontId="4" fillId="4" borderId="14" xfId="0" applyNumberFormat="1" applyFont="1" applyFill="1" applyBorder="1" applyAlignment="1" applyProtection="1">
      <alignment vertical="center" wrapText="1"/>
    </xf>
    <xf numFmtId="6" fontId="4" fillId="4" borderId="14" xfId="0" applyNumberFormat="1" applyFont="1" applyFill="1" applyBorder="1" applyAlignment="1" applyProtection="1">
      <alignment horizontal="right" vertical="center" wrapText="1"/>
    </xf>
    <xf numFmtId="6" fontId="4" fillId="4" borderId="14" xfId="0" applyNumberFormat="1" applyFont="1" applyFill="1" applyBorder="1" applyAlignment="1" applyProtection="1">
      <alignment horizontal="center" vertical="center" wrapText="1"/>
    </xf>
    <xf numFmtId="0" fontId="11" fillId="3" borderId="8" xfId="0" applyFont="1" applyFill="1" applyBorder="1" applyAlignment="1" applyProtection="1">
      <alignment vertical="center" wrapText="1"/>
    </xf>
    <xf numFmtId="0" fontId="11" fillId="3" borderId="9" xfId="0" applyFont="1" applyFill="1" applyBorder="1" applyAlignment="1" applyProtection="1">
      <alignment vertical="center" wrapText="1"/>
    </xf>
    <xf numFmtId="0" fontId="12" fillId="3" borderId="10" xfId="0" applyFont="1" applyFill="1" applyBorder="1" applyAlignment="1" applyProtection="1">
      <alignment horizontal="right" vertical="center" wrapText="1"/>
    </xf>
    <xf numFmtId="0" fontId="5" fillId="0" borderId="35" xfId="0" applyFont="1" applyBorder="1" applyAlignment="1" applyProtection="1">
      <alignment horizontal="left" vertical="center" wrapText="1"/>
    </xf>
    <xf numFmtId="0" fontId="4" fillId="0" borderId="0" xfId="0" applyFont="1" applyAlignment="1" applyProtection="1">
      <alignment horizontal="center" vertical="center" wrapText="1"/>
      <protection locked="0"/>
    </xf>
    <xf numFmtId="0" fontId="4" fillId="3" borderId="9" xfId="0" applyFont="1" applyFill="1" applyBorder="1" applyAlignment="1" applyProtection="1">
      <alignment vertical="center"/>
    </xf>
    <xf numFmtId="0" fontId="5" fillId="5" borderId="0" xfId="0" applyFont="1" applyFill="1" applyAlignment="1" applyProtection="1">
      <alignment vertical="center" wrapText="1"/>
      <protection locked="0"/>
    </xf>
    <xf numFmtId="0" fontId="11" fillId="0" borderId="11" xfId="0" applyFont="1" applyBorder="1" applyAlignment="1" applyProtection="1">
      <alignment horizontal="left" vertical="center"/>
    </xf>
    <xf numFmtId="0" fontId="5" fillId="5" borderId="30" xfId="0" applyFont="1" applyFill="1" applyBorder="1" applyAlignment="1" applyProtection="1">
      <alignment vertical="center" wrapText="1"/>
    </xf>
    <xf numFmtId="6" fontId="5" fillId="5" borderId="31" xfId="0" applyNumberFormat="1" applyFont="1" applyFill="1" applyBorder="1" applyAlignment="1" applyProtection="1">
      <alignment horizontal="right" vertical="center"/>
    </xf>
    <xf numFmtId="0" fontId="5" fillId="6" borderId="23" xfId="0" applyFont="1" applyFill="1" applyBorder="1" applyAlignment="1" applyProtection="1">
      <alignment vertical="center" wrapText="1"/>
      <protection locked="0"/>
    </xf>
    <xf numFmtId="6" fontId="5" fillId="5" borderId="19" xfId="0" applyNumberFormat="1" applyFont="1" applyFill="1" applyBorder="1" applyAlignment="1" applyProtection="1">
      <alignment horizontal="right" vertical="center"/>
    </xf>
    <xf numFmtId="0" fontId="5" fillId="5" borderId="32" xfId="0" applyFont="1" applyFill="1" applyBorder="1" applyAlignment="1" applyProtection="1">
      <alignment vertical="center" wrapText="1"/>
    </xf>
    <xf numFmtId="165" fontId="5" fillId="0" borderId="24" xfId="2" applyNumberFormat="1" applyFont="1" applyBorder="1" applyAlignment="1" applyProtection="1">
      <alignment horizontal="right" vertical="center"/>
    </xf>
    <xf numFmtId="166" fontId="5" fillId="4" borderId="52" xfId="0" applyNumberFormat="1" applyFont="1" applyFill="1" applyBorder="1" applyAlignment="1" applyProtection="1">
      <alignment horizontal="right" vertical="center" wrapText="1"/>
    </xf>
    <xf numFmtId="6" fontId="4" fillId="0" borderId="18" xfId="0" applyNumberFormat="1" applyFont="1" applyBorder="1" applyAlignment="1" applyProtection="1">
      <alignment horizontal="right" vertical="center" wrapText="1"/>
    </xf>
    <xf numFmtId="0" fontId="4" fillId="0" borderId="0" xfId="0" applyFont="1" applyAlignment="1" applyProtection="1">
      <alignment vertical="center" wrapText="1"/>
    </xf>
    <xf numFmtId="6" fontId="4" fillId="0" borderId="0" xfId="0" applyNumberFormat="1" applyFont="1" applyAlignment="1" applyProtection="1">
      <alignment vertical="center" wrapText="1"/>
    </xf>
    <xf numFmtId="8" fontId="4" fillId="0" borderId="0" xfId="0" applyNumberFormat="1" applyFont="1" applyAlignment="1" applyProtection="1">
      <alignment vertical="center" wrapText="1"/>
    </xf>
    <xf numFmtId="0" fontId="4" fillId="0" borderId="0" xfId="0" applyFont="1" applyAlignment="1" applyProtection="1">
      <alignment horizontal="center" vertical="center" wrapText="1"/>
    </xf>
    <xf numFmtId="6" fontId="5" fillId="0" borderId="12" xfId="0" applyNumberFormat="1" applyFont="1" applyBorder="1" applyAlignment="1" applyProtection="1">
      <alignment horizontal="right" vertical="center" wrapText="1"/>
    </xf>
    <xf numFmtId="0" fontId="5" fillId="5" borderId="11" xfId="0" applyFont="1" applyFill="1" applyBorder="1" applyAlignment="1" applyProtection="1">
      <alignment horizontal="left" vertical="center" wrapText="1"/>
    </xf>
    <xf numFmtId="0" fontId="4" fillId="0" borderId="5" xfId="0" applyFont="1" applyBorder="1" applyAlignment="1" applyProtection="1">
      <alignment horizontal="right" vertical="center" wrapText="1"/>
      <protection locked="0"/>
    </xf>
    <xf numFmtId="167" fontId="5" fillId="4" borderId="14" xfId="0" applyNumberFormat="1" applyFont="1" applyFill="1" applyBorder="1" applyAlignment="1" applyProtection="1">
      <alignment horizontal="center" vertical="center" wrapText="1"/>
    </xf>
    <xf numFmtId="167" fontId="4" fillId="3" borderId="2" xfId="0" applyNumberFormat="1" applyFont="1" applyFill="1" applyBorder="1" applyAlignment="1" applyProtection="1">
      <alignment vertical="center" wrapText="1"/>
    </xf>
    <xf numFmtId="167" fontId="5" fillId="0" borderId="34" xfId="0" applyNumberFormat="1" applyFont="1" applyBorder="1" applyAlignment="1" applyProtection="1">
      <alignment horizontal="right" vertical="center" wrapText="1"/>
    </xf>
    <xf numFmtId="49" fontId="9" fillId="0" borderId="4" xfId="0" applyNumberFormat="1" applyFont="1" applyBorder="1" applyAlignment="1" applyProtection="1">
      <alignment horizontal="left" vertical="center"/>
    </xf>
    <xf numFmtId="49" fontId="8" fillId="0" borderId="6" xfId="0" quotePrefix="1" applyNumberFormat="1" applyFont="1" applyBorder="1" applyAlignment="1" applyProtection="1">
      <alignment horizontal="left" vertical="center"/>
    </xf>
    <xf numFmtId="0" fontId="4" fillId="0" borderId="7" xfId="0" applyFont="1" applyBorder="1" applyAlignment="1" applyProtection="1">
      <alignment horizontal="right" vertical="center" wrapText="1"/>
      <protection locked="0"/>
    </xf>
    <xf numFmtId="0" fontId="5" fillId="0" borderId="7" xfId="0" applyFont="1" applyBorder="1" applyAlignment="1" applyProtection="1">
      <alignment horizontal="left" vertical="center" wrapText="1"/>
      <protection locked="0"/>
    </xf>
    <xf numFmtId="0" fontId="5" fillId="0" borderId="0" xfId="0" applyFont="1" applyAlignment="1" applyProtection="1">
      <alignment vertical="center" wrapText="1"/>
    </xf>
    <xf numFmtId="0" fontId="5" fillId="0" borderId="0" xfId="0" applyFont="1" applyAlignment="1" applyProtection="1">
      <alignment vertical="center" wrapText="1"/>
      <protection locked="0"/>
    </xf>
    <xf numFmtId="49" fontId="13" fillId="0" borderId="55" xfId="0" applyNumberFormat="1" applyFont="1" applyBorder="1" applyAlignment="1" applyProtection="1">
      <alignment horizontal="left" vertical="center"/>
    </xf>
    <xf numFmtId="49" fontId="13" fillId="0" borderId="7" xfId="0" applyNumberFormat="1" applyFont="1" applyBorder="1" applyAlignment="1" applyProtection="1">
      <alignment horizontal="right" vertical="center"/>
    </xf>
    <xf numFmtId="0" fontId="10" fillId="6" borderId="41" xfId="0" applyFont="1" applyFill="1" applyBorder="1" applyAlignment="1" applyProtection="1">
      <alignment horizontal="center" vertical="center" wrapText="1"/>
    </xf>
    <xf numFmtId="0" fontId="5" fillId="6" borderId="42" xfId="0" applyFont="1" applyFill="1" applyBorder="1" applyAlignment="1" applyProtection="1">
      <alignment horizontal="center" vertical="center" wrapText="1"/>
    </xf>
    <xf numFmtId="0" fontId="5" fillId="6" borderId="28" xfId="0" applyFont="1" applyFill="1" applyBorder="1" applyAlignment="1" applyProtection="1">
      <alignment horizontal="center" vertical="center" wrapText="1"/>
    </xf>
    <xf numFmtId="0" fontId="4" fillId="0" borderId="29"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44" fontId="4" fillId="0" borderId="18" xfId="2" applyNumberFormat="1" applyFont="1" applyFill="1" applyBorder="1" applyAlignment="1" applyProtection="1">
      <alignment horizontal="right" vertical="center" wrapText="1"/>
      <protection locked="0"/>
    </xf>
    <xf numFmtId="10" fontId="4" fillId="0" borderId="18" xfId="1" applyNumberFormat="1" applyFont="1" applyFill="1" applyBorder="1" applyAlignment="1" applyProtection="1">
      <alignment horizontal="right" vertical="center" wrapText="1"/>
      <protection locked="0"/>
    </xf>
    <xf numFmtId="0" fontId="4" fillId="0" borderId="23"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44" fontId="4" fillId="0" borderId="12" xfId="2" applyNumberFormat="1" applyFont="1" applyFill="1" applyBorder="1" applyAlignment="1" applyProtection="1">
      <alignment horizontal="right" vertical="center" wrapText="1"/>
      <protection locked="0"/>
    </xf>
    <xf numFmtId="10" fontId="4" fillId="0" borderId="12" xfId="1" applyNumberFormat="1" applyFont="1" applyFill="1" applyBorder="1" applyAlignment="1" applyProtection="1">
      <alignment horizontal="right" vertical="center" wrapText="1"/>
      <protection locked="0"/>
    </xf>
    <xf numFmtId="0" fontId="4" fillId="0" borderId="23"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5" fillId="6" borderId="54" xfId="0" applyFont="1" applyFill="1" applyBorder="1" applyAlignment="1" applyProtection="1">
      <alignment horizontal="left" vertical="center" wrapText="1"/>
    </xf>
    <xf numFmtId="10" fontId="4" fillId="0" borderId="12" xfId="1" applyNumberFormat="1" applyFont="1" applyFill="1" applyBorder="1" applyAlignment="1" applyProtection="1">
      <alignment vertical="center" wrapText="1"/>
      <protection locked="0"/>
    </xf>
    <xf numFmtId="10" fontId="4" fillId="0" borderId="54" xfId="1" applyNumberFormat="1" applyFont="1" applyFill="1" applyBorder="1" applyAlignment="1" applyProtection="1">
      <alignment vertical="center" wrapText="1"/>
      <protection locked="0"/>
    </xf>
    <xf numFmtId="9" fontId="4" fillId="0" borderId="12" xfId="1" applyFont="1" applyFill="1" applyBorder="1" applyAlignment="1" applyProtection="1">
      <alignment vertical="center" wrapText="1"/>
      <protection locked="0"/>
    </xf>
    <xf numFmtId="0" fontId="5" fillId="6" borderId="48" xfId="0" applyFont="1" applyFill="1" applyBorder="1" applyAlignment="1" applyProtection="1">
      <alignment horizontal="left" vertical="center" wrapText="1"/>
    </xf>
    <xf numFmtId="166" fontId="4" fillId="0" borderId="18" xfId="2" applyNumberFormat="1" applyFont="1" applyFill="1" applyBorder="1" applyAlignment="1" applyProtection="1">
      <alignment horizontal="right" vertical="center" wrapText="1"/>
      <protection locked="0"/>
    </xf>
    <xf numFmtId="0" fontId="4" fillId="0" borderId="18" xfId="0" applyFont="1" applyFill="1" applyBorder="1" applyAlignment="1" applyProtection="1">
      <alignment horizontal="right" vertical="center" wrapText="1"/>
    </xf>
    <xf numFmtId="1" fontId="4" fillId="0" borderId="25" xfId="1" applyNumberFormat="1" applyFont="1" applyFill="1" applyBorder="1" applyAlignment="1" applyProtection="1">
      <alignment horizontal="right" vertical="center" wrapText="1"/>
      <protection locked="0"/>
    </xf>
    <xf numFmtId="1" fontId="4" fillId="0" borderId="12" xfId="0" applyNumberFormat="1" applyFont="1" applyFill="1" applyBorder="1" applyAlignment="1" applyProtection="1">
      <alignment horizontal="right" vertical="center" wrapText="1"/>
      <protection locked="0"/>
    </xf>
    <xf numFmtId="1" fontId="4" fillId="0" borderId="13" xfId="1" applyNumberFormat="1" applyFont="1" applyFill="1" applyBorder="1" applyAlignment="1" applyProtection="1">
      <alignment horizontal="right" vertical="center" wrapText="1"/>
      <protection locked="0"/>
    </xf>
    <xf numFmtId="1" fontId="4" fillId="0" borderId="16" xfId="0" applyNumberFormat="1" applyFont="1" applyFill="1" applyBorder="1" applyAlignment="1" applyProtection="1">
      <alignment horizontal="right" vertical="center" wrapText="1"/>
      <protection locked="0"/>
    </xf>
    <xf numFmtId="1" fontId="4" fillId="0" borderId="37" xfId="1" applyNumberFormat="1" applyFont="1" applyFill="1" applyBorder="1" applyAlignment="1" applyProtection="1">
      <alignment horizontal="right" vertical="center" wrapText="1"/>
      <protection locked="0"/>
    </xf>
    <xf numFmtId="44" fontId="4" fillId="0" borderId="12" xfId="2" applyFont="1" applyFill="1" applyBorder="1" applyAlignment="1" applyProtection="1">
      <alignment horizontal="right" vertical="center" wrapText="1"/>
      <protection locked="0"/>
    </xf>
    <xf numFmtId="0" fontId="4" fillId="0" borderId="36" xfId="0" applyFont="1" applyFill="1" applyBorder="1" applyAlignment="1" applyProtection="1">
      <alignment horizontal="left" vertical="center" wrapText="1"/>
      <protection locked="0"/>
    </xf>
    <xf numFmtId="6" fontId="4" fillId="0" borderId="25" xfId="0" applyNumberFormat="1" applyFont="1" applyFill="1" applyBorder="1" applyAlignment="1" applyProtection="1">
      <alignment vertical="center" wrapText="1"/>
      <protection locked="0"/>
    </xf>
    <xf numFmtId="0" fontId="4" fillId="0" borderId="15" xfId="0" applyFont="1" applyFill="1" applyBorder="1" applyAlignment="1" applyProtection="1">
      <alignment horizontal="left" vertical="center" wrapText="1"/>
      <protection locked="0"/>
    </xf>
    <xf numFmtId="6" fontId="4" fillId="0" borderId="13" xfId="0" applyNumberFormat="1" applyFont="1" applyFill="1" applyBorder="1" applyAlignment="1" applyProtection="1">
      <alignment vertical="center" wrapText="1"/>
      <protection locked="0"/>
    </xf>
    <xf numFmtId="0" fontId="5" fillId="6" borderId="27" xfId="0" applyFont="1" applyFill="1" applyBorder="1" applyAlignment="1" applyProtection="1">
      <alignment horizontal="left" vertical="center" wrapText="1"/>
    </xf>
    <xf numFmtId="0" fontId="5" fillId="6" borderId="35" xfId="0" applyFont="1" applyFill="1" applyBorder="1" applyAlignment="1" applyProtection="1">
      <alignment horizontal="left" vertical="center" wrapText="1"/>
    </xf>
    <xf numFmtId="0" fontId="5" fillId="6" borderId="7" xfId="0" applyFont="1" applyFill="1" applyBorder="1" applyAlignment="1" applyProtection="1">
      <alignment vertical="center" wrapText="1"/>
    </xf>
    <xf numFmtId="0" fontId="5" fillId="6" borderId="28" xfId="0" applyFont="1" applyFill="1" applyBorder="1" applyAlignment="1" applyProtection="1">
      <alignment horizontal="left" vertical="center" wrapText="1"/>
    </xf>
    <xf numFmtId="0" fontId="5" fillId="6" borderId="53" xfId="0" applyFont="1" applyFill="1" applyBorder="1" applyAlignment="1" applyProtection="1">
      <alignment horizontal="left" vertical="center" wrapText="1"/>
    </xf>
    <xf numFmtId="0" fontId="5" fillId="6" borderId="49" xfId="0" applyFont="1" applyFill="1" applyBorder="1" applyAlignment="1" applyProtection="1">
      <alignment horizontal="left" vertical="center" wrapText="1"/>
    </xf>
    <xf numFmtId="0" fontId="4" fillId="0" borderId="26" xfId="0" applyFont="1" applyFill="1" applyBorder="1" applyAlignment="1" applyProtection="1">
      <alignment vertical="center"/>
      <protection locked="0"/>
    </xf>
    <xf numFmtId="1" fontId="4" fillId="0" borderId="18" xfId="0"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vertical="center"/>
      <protection locked="0"/>
    </xf>
    <xf numFmtId="44" fontId="4" fillId="0" borderId="13" xfId="2" applyFont="1" applyFill="1" applyBorder="1" applyAlignment="1" applyProtection="1">
      <alignment horizontal="right" vertical="center" wrapText="1"/>
      <protection locked="0"/>
    </xf>
    <xf numFmtId="0" fontId="4" fillId="0" borderId="38" xfId="0" applyFont="1" applyFill="1" applyBorder="1" applyAlignment="1" applyProtection="1">
      <alignment vertical="center"/>
      <protection locked="0"/>
    </xf>
    <xf numFmtId="44" fontId="4" fillId="0" borderId="16" xfId="2" applyFont="1" applyFill="1" applyBorder="1" applyAlignment="1" applyProtection="1">
      <alignment horizontal="right" vertical="center" wrapText="1"/>
      <protection locked="0"/>
    </xf>
    <xf numFmtId="0" fontId="5" fillId="6" borderId="51" xfId="0" applyFont="1" applyFill="1" applyBorder="1" applyAlignment="1" applyProtection="1">
      <alignment horizontal="left" vertical="center" wrapText="1"/>
    </xf>
    <xf numFmtId="0" fontId="5" fillId="6" borderId="35" xfId="0" applyFont="1" applyFill="1" applyBorder="1" applyAlignment="1" applyProtection="1">
      <alignment vertical="center" wrapText="1"/>
    </xf>
    <xf numFmtId="0" fontId="4" fillId="0" borderId="26" xfId="0" applyFont="1" applyFill="1" applyBorder="1" applyAlignment="1" applyProtection="1">
      <alignment vertical="center" wrapText="1"/>
      <protection locked="0"/>
    </xf>
    <xf numFmtId="0" fontId="4" fillId="0" borderId="21" xfId="0" applyFont="1" applyFill="1" applyBorder="1" applyAlignment="1" applyProtection="1">
      <alignment vertical="center"/>
      <protection locked="0"/>
    </xf>
    <xf numFmtId="166" fontId="4" fillId="0" borderId="26" xfId="2" applyNumberFormat="1" applyFont="1" applyFill="1" applyBorder="1" applyAlignment="1" applyProtection="1">
      <alignment horizontal="right" vertical="center" wrapText="1"/>
      <protection locked="0"/>
    </xf>
    <xf numFmtId="0" fontId="4" fillId="0" borderId="14" xfId="0" applyFont="1" applyFill="1" applyBorder="1" applyAlignment="1" applyProtection="1">
      <alignment vertical="center" wrapText="1"/>
      <protection locked="0"/>
    </xf>
    <xf numFmtId="0" fontId="4" fillId="0" borderId="13" xfId="0" applyFont="1" applyFill="1" applyBorder="1" applyAlignment="1" applyProtection="1">
      <alignment vertical="center"/>
      <protection locked="0"/>
    </xf>
    <xf numFmtId="164" fontId="4" fillId="0" borderId="36" xfId="0" applyNumberFormat="1" applyFont="1" applyFill="1" applyBorder="1" applyAlignment="1" applyProtection="1">
      <alignment horizontal="left" vertical="center" wrapText="1"/>
      <protection locked="0"/>
    </xf>
    <xf numFmtId="10" fontId="4" fillId="0" borderId="18" xfId="1" applyNumberFormat="1" applyFont="1" applyFill="1" applyBorder="1" applyAlignment="1" applyProtection="1">
      <alignment horizontal="left" vertical="center" wrapText="1"/>
      <protection locked="0"/>
    </xf>
    <xf numFmtId="6" fontId="4" fillId="0" borderId="25" xfId="0" applyNumberFormat="1" applyFont="1" applyFill="1" applyBorder="1" applyAlignment="1" applyProtection="1">
      <alignment horizontal="left" vertical="center" wrapText="1"/>
      <protection locked="0"/>
    </xf>
    <xf numFmtId="0" fontId="11" fillId="3" borderId="45" xfId="0" applyFont="1" applyFill="1" applyBorder="1" applyAlignment="1" applyProtection="1">
      <alignment horizontal="left" vertical="center"/>
    </xf>
    <xf numFmtId="0" fontId="11" fillId="3" borderId="35" xfId="0" applyFont="1" applyFill="1" applyBorder="1" applyAlignment="1" applyProtection="1">
      <alignment horizontal="left" vertical="center"/>
    </xf>
    <xf numFmtId="0" fontId="5" fillId="0" borderId="23" xfId="0" applyFont="1" applyFill="1" applyBorder="1" applyAlignment="1" applyProtection="1">
      <alignment vertical="center" wrapText="1"/>
      <protection locked="0"/>
    </xf>
    <xf numFmtId="166" fontId="5" fillId="0" borderId="0" xfId="0" applyNumberFormat="1" applyFont="1" applyAlignment="1" applyProtection="1">
      <alignment horizontal="right" vertical="center" wrapText="1"/>
      <protection locked="0"/>
    </xf>
    <xf numFmtId="2" fontId="4" fillId="0" borderId="18" xfId="2" applyNumberFormat="1" applyFont="1" applyFill="1" applyBorder="1" applyAlignment="1" applyProtection="1">
      <alignment horizontal="right" vertical="center" wrapText="1"/>
      <protection locked="0"/>
    </xf>
    <xf numFmtId="2" fontId="4" fillId="0" borderId="12" xfId="2" applyNumberFormat="1" applyFont="1" applyFill="1" applyBorder="1" applyAlignment="1" applyProtection="1">
      <alignment horizontal="right" vertical="center" wrapText="1"/>
      <protection locked="0"/>
    </xf>
    <xf numFmtId="166" fontId="4" fillId="0" borderId="0" xfId="0" applyNumberFormat="1" applyFont="1" applyAlignment="1" applyProtection="1">
      <alignment horizontal="right" vertical="center" wrapText="1"/>
      <protection locked="0"/>
    </xf>
    <xf numFmtId="0" fontId="4" fillId="0" borderId="26" xfId="0" applyFont="1" applyFill="1" applyBorder="1" applyAlignment="1" applyProtection="1">
      <alignment horizontal="left" vertical="center" wrapText="1"/>
      <protection locked="0"/>
    </xf>
    <xf numFmtId="0" fontId="4" fillId="0" borderId="25" xfId="0" applyFont="1" applyFill="1" applyBorder="1" applyAlignment="1" applyProtection="1">
      <alignment vertical="center"/>
      <protection locked="0"/>
    </xf>
    <xf numFmtId="0" fontId="4" fillId="0" borderId="38" xfId="0" applyFont="1" applyFill="1" applyBorder="1" applyAlignment="1" applyProtection="1">
      <alignment horizontal="left" vertical="center" wrapText="1"/>
      <protection locked="0"/>
    </xf>
    <xf numFmtId="0" fontId="4" fillId="0" borderId="37" xfId="0" applyFont="1" applyFill="1" applyBorder="1" applyAlignment="1" applyProtection="1">
      <alignment vertical="center"/>
      <protection locked="0"/>
    </xf>
    <xf numFmtId="44" fontId="4" fillId="0" borderId="16" xfId="2" applyNumberFormat="1" applyFont="1" applyFill="1" applyBorder="1" applyAlignment="1" applyProtection="1">
      <alignment horizontal="right" vertical="center" wrapText="1"/>
      <protection locked="0"/>
    </xf>
    <xf numFmtId="0" fontId="5" fillId="6" borderId="35" xfId="0" applyFont="1" applyFill="1" applyBorder="1" applyAlignment="1" applyProtection="1">
      <alignment vertical="center"/>
    </xf>
    <xf numFmtId="44" fontId="2" fillId="0" borderId="0" xfId="2" applyFont="1"/>
    <xf numFmtId="0" fontId="4" fillId="0" borderId="0" xfId="0" applyFont="1" applyBorder="1" applyAlignment="1" applyProtection="1">
      <alignment vertical="center"/>
    </xf>
    <xf numFmtId="0" fontId="5" fillId="0" borderId="5" xfId="0" applyFont="1" applyBorder="1" applyAlignment="1" applyProtection="1">
      <alignment horizontal="right" vertical="center"/>
      <protection locked="0"/>
    </xf>
    <xf numFmtId="0" fontId="5" fillId="6" borderId="1" xfId="0" applyFont="1" applyFill="1" applyBorder="1" applyAlignment="1" applyProtection="1">
      <alignment horizontal="left" vertical="center"/>
    </xf>
    <xf numFmtId="0" fontId="4" fillId="6" borderId="2" xfId="0" applyFont="1" applyFill="1" applyBorder="1" applyAlignment="1" applyProtection="1">
      <alignment horizontal="left" vertical="center" wrapText="1"/>
      <protection locked="0"/>
    </xf>
    <xf numFmtId="0" fontId="5" fillId="3" borderId="44" xfId="0" applyFont="1" applyFill="1" applyBorder="1" applyAlignment="1" applyProtection="1">
      <alignment horizontal="left" vertical="center"/>
    </xf>
    <xf numFmtId="0" fontId="5" fillId="3" borderId="20" xfId="0" applyFont="1" applyFill="1" applyBorder="1" applyAlignment="1" applyProtection="1">
      <alignment horizontal="left" vertical="center" wrapText="1"/>
    </xf>
    <xf numFmtId="0" fontId="5" fillId="3" borderId="8" xfId="0" applyFont="1" applyFill="1" applyBorder="1" applyAlignment="1" applyProtection="1">
      <alignment vertical="center" wrapText="1"/>
    </xf>
    <xf numFmtId="0" fontId="5" fillId="3" borderId="46" xfId="0" applyFont="1" applyFill="1" applyBorder="1" applyAlignment="1" applyProtection="1">
      <alignment vertical="center"/>
    </xf>
    <xf numFmtId="44" fontId="5" fillId="2" borderId="9" xfId="0" applyNumberFormat="1" applyFont="1" applyFill="1" applyBorder="1" applyAlignment="1" applyProtection="1">
      <alignment vertical="center" wrapText="1"/>
    </xf>
    <xf numFmtId="44" fontId="4" fillId="0" borderId="26" xfId="2" applyNumberFormat="1" applyFont="1" applyFill="1" applyBorder="1" applyAlignment="1" applyProtection="1">
      <alignment horizontal="right" vertical="center" wrapText="1"/>
      <protection locked="0"/>
    </xf>
    <xf numFmtId="44" fontId="4" fillId="0" borderId="14" xfId="2" applyNumberFormat="1" applyFont="1" applyFill="1" applyBorder="1" applyAlignment="1" applyProtection="1">
      <alignment horizontal="right" vertical="center" wrapText="1"/>
      <protection locked="0"/>
    </xf>
    <xf numFmtId="44" fontId="4" fillId="0" borderId="38" xfId="2" applyNumberFormat="1" applyFont="1" applyFill="1" applyBorder="1" applyAlignment="1" applyProtection="1">
      <alignment horizontal="right" vertical="center" wrapText="1"/>
      <protection locked="0"/>
    </xf>
    <xf numFmtId="166" fontId="5" fillId="5" borderId="31" xfId="0" applyNumberFormat="1" applyFont="1" applyFill="1" applyBorder="1" applyAlignment="1" applyProtection="1">
      <alignment horizontal="right" vertical="center"/>
    </xf>
    <xf numFmtId="0" fontId="2" fillId="0" borderId="0" xfId="0" applyFont="1" applyAlignment="1">
      <alignment horizontal="center"/>
    </xf>
    <xf numFmtId="0" fontId="2" fillId="0" borderId="0" xfId="0" quotePrefix="1" applyFont="1" applyAlignment="1">
      <alignment horizontal="center"/>
    </xf>
    <xf numFmtId="49" fontId="6" fillId="0" borderId="4" xfId="0" applyNumberFormat="1" applyFont="1" applyBorder="1" applyAlignment="1" applyProtection="1">
      <alignment horizontal="left" vertical="top"/>
    </xf>
  </cellXfs>
  <cellStyles count="3">
    <cellStyle name="Currency" xfId="2" builtinId="4"/>
    <cellStyle name="Normal" xfId="0" builtinId="0"/>
    <cellStyle name="Percent" xfId="1" builtinId="5"/>
  </cellStyles>
  <dxfs count="150">
    <dxf>
      <font>
        <color rgb="FF9C0006"/>
      </font>
      <fill>
        <patternFill patternType="none">
          <bgColor auto="1"/>
        </patternFill>
      </fill>
    </dxf>
    <dxf>
      <font>
        <color rgb="FF006100"/>
      </font>
      <fill>
        <patternFill patternType="none">
          <bgColor auto="1"/>
        </patternFill>
      </fill>
    </dxf>
    <dxf>
      <font>
        <color rgb="FF9C0006"/>
      </font>
      <fill>
        <patternFill patternType="none">
          <bgColor auto="1"/>
        </patternFill>
      </fill>
    </dxf>
    <dxf>
      <font>
        <color rgb="FF006100"/>
      </font>
      <fill>
        <patternFill patternType="none">
          <bgColor auto="1"/>
        </patternFill>
      </fill>
    </dxf>
    <dxf>
      <font>
        <b/>
        <strike val="0"/>
        <outline val="0"/>
        <shadow val="0"/>
        <u val="none"/>
        <vertAlign val="baseline"/>
        <sz val="18"/>
        <color auto="1"/>
      </font>
      <numFmt numFmtId="166" formatCode="_(&quot;$&quot;* #,##0_);_(&quot;$&quot;* \(#,##0\);_(&quot;$&quot;* &quot;-&quot;??_);_(@_)"/>
      <alignment horizontal="right" vertical="center" textRotation="0" indent="0" justifyLastLine="0" shrinkToFit="0" readingOrder="0"/>
    </dxf>
    <dxf>
      <font>
        <strike val="0"/>
        <outline val="0"/>
        <shadow val="0"/>
        <u val="none"/>
        <vertAlign val="baseline"/>
        <sz val="18"/>
        <color auto="1"/>
      </font>
      <numFmt numFmtId="166" formatCode="_(&quot;$&quot;* #,##0_);_(&quot;$&quot;* \(#,##0\);_(&quot;$&quot;* &quot;-&quot;??_);_(@_)"/>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border outline="0">
        <left style="medium">
          <color rgb="FF000000"/>
        </left>
        <right style="medium">
          <color rgb="FF000000"/>
        </right>
        <top style="thin">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rgb="FF000000"/>
        </top>
      </border>
    </dxf>
    <dxf>
      <border outline="0">
        <left style="medium">
          <color rgb="FF000000"/>
        </left>
        <right style="medium">
          <color rgb="FF000000"/>
        </right>
        <top style="medium">
          <color rgb="FF000000"/>
        </top>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0" formatCode="&quot;$&quot;#,##0_);[Red]\(&quot;$&quot;#,##0\)"/>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ont>
    </dxf>
    <dxf>
      <border>
        <bottom style="medium">
          <color rgb="FF000000"/>
        </bottom>
      </border>
    </dxf>
    <dxf>
      <font>
        <strike val="0"/>
        <outline val="0"/>
        <shadow val="0"/>
        <u val="none"/>
        <vertAlign val="baseline"/>
        <sz val="18"/>
        <color auto="1"/>
      </font>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strike val="0"/>
        <outline val="0"/>
        <shadow val="0"/>
        <u val="none"/>
        <vertAlign val="baseline"/>
        <sz val="18"/>
        <color auto="1"/>
      </font>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right/>
        <top style="thin">
          <color indexed="64"/>
        </top>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8"/>
        <color auto="1"/>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medium">
          <color indexed="64"/>
        </right>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7" formatCode="_([$$-409]* #,##0_);_([$$-409]* \(#,##0\);_([$$-409]* &quot;-&quot;??_);_(@_)"/>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outline="0">
        <top style="medium">
          <color rgb="FF000000"/>
        </top>
        <bottom style="medium">
          <color rgb="FF000000"/>
        </bottom>
      </border>
    </dxf>
    <dxf>
      <font>
        <strike val="0"/>
        <outline val="0"/>
        <shadow val="0"/>
        <u val="none"/>
        <vertAlign val="baseline"/>
        <sz val="18"/>
        <color auto="1"/>
        <family val="2"/>
      </font>
    </dxf>
    <dxf>
      <border outline="0">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strike val="0"/>
        <outline val="0"/>
        <shadow val="0"/>
        <u val="none"/>
        <vertAlign val="baseline"/>
        <sz val="18"/>
        <color auto="1"/>
      </font>
      <numFmt numFmtId="166" formatCode="_(&quot;$&quot;* #,##0_);_(&quot;$&quot;* \(#,##0\);_(&quot;$&quot;* &quot;-&quot;??_);_(@_)"/>
      <alignment horizontal="right" vertical="center" textRotation="0" indent="0" justifyLastLine="0" shrinkToFit="0" readingOrder="0"/>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font>
        <strike val="0"/>
        <outline val="0"/>
        <shadow val="0"/>
        <u val="none"/>
        <vertAlign val="baseline"/>
        <sz val="18"/>
        <color auto="1"/>
      </font>
    </dxf>
    <dxf>
      <border outline="0">
        <left style="medium">
          <color rgb="FF000000"/>
        </left>
        <right style="medium">
          <color rgb="FF000000"/>
        </right>
        <top style="thin">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top style="thin">
          <color rgb="FF000000"/>
        </top>
      </border>
    </dxf>
    <dxf>
      <border outline="0">
        <left style="medium">
          <color rgb="FF000000"/>
        </left>
        <right style="medium">
          <color rgb="FF000000"/>
        </right>
        <top style="medium">
          <color rgb="FF000000"/>
        </top>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0" formatCode="&quot;$&quot;#,##0_);[Red]\(&quot;$&quot;#,##0\)"/>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none">
          <fgColor indexed="64"/>
          <bgColor indexed="65"/>
        </patternFill>
      </fill>
      <alignment horizontal="right" vertical="center"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ont>
    </dxf>
    <dxf>
      <border>
        <bottom style="medium">
          <color rgb="FF000000"/>
        </bottom>
      </border>
    </dxf>
    <dxf>
      <font>
        <strike val="0"/>
        <outline val="0"/>
        <shadow val="0"/>
        <u val="none"/>
        <vertAlign val="baseline"/>
        <sz val="18"/>
        <color auto="1"/>
      </font>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strike val="0"/>
        <outline val="0"/>
        <shadow val="0"/>
        <u val="none"/>
        <vertAlign val="baseline"/>
        <sz val="18"/>
        <color auto="1"/>
      </font>
    </dxf>
    <dxf>
      <font>
        <b val="0"/>
        <i val="0"/>
        <strike val="0"/>
        <condense val="0"/>
        <extend val="0"/>
        <outline val="0"/>
        <shadow val="0"/>
        <u val="none"/>
        <vertAlign val="baseline"/>
        <sz val="18"/>
        <color auto="1"/>
        <name val="Calibri"/>
        <family val="2"/>
        <scheme val="minor"/>
      </font>
      <numFmt numFmtId="1" formatCode="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0" indent="0" justifyLastLine="0" shrinkToFit="0" readingOrder="0"/>
      <border diagonalUp="0" diagonalDown="0" outline="0">
        <left/>
        <right/>
        <top style="thin">
          <color indexed="64"/>
        </top>
        <bottom/>
      </border>
      <protection locked="0"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top style="thin">
          <color indexed="64"/>
        </top>
        <bottom style="medium">
          <color indexed="64"/>
        </bottom>
      </border>
      <protection locked="1"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 formatCode="0"/>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fill>
        <patternFill patternType="solid">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strike val="0"/>
        <outline val="0"/>
        <shadow val="0"/>
        <u val="none"/>
        <vertAlign val="baseline"/>
        <sz val="18"/>
        <color auto="1"/>
      </font>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font>
        <b/>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left style="medium">
          <color rgb="FF000000"/>
        </left>
        <right style="medium">
          <color rgb="FF000000"/>
        </right>
        <top style="medium">
          <color rgb="FF000000"/>
        </top>
        <bottom style="medium">
          <color rgb="FF000000"/>
        </bottom>
      </border>
    </dxf>
    <dxf>
      <font>
        <strike val="0"/>
        <outline val="0"/>
        <shadow val="0"/>
        <u val="none"/>
        <vertAlign val="baseline"/>
        <sz val="18"/>
        <color auto="1"/>
        <family val="2"/>
      </font>
    </dxf>
    <dxf>
      <border>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8"/>
        <color auto="1"/>
        <name val="Calibri"/>
        <family val="2"/>
        <scheme val="minor"/>
      </font>
      <numFmt numFmtId="10" formatCode="&quot;$&quot;#,##0_);[Red]\(&quot;$&quot;#,##0\)"/>
      <alignment horizontal="right" vertical="center" textRotation="0" wrapText="1" indent="0" justifyLastLine="0" shrinkToFit="0" readingOrder="0"/>
      <border diagonalUp="0" diagonalDown="0" outline="0">
        <left style="thin">
          <color indexed="64"/>
        </left>
        <right style="medium">
          <color indexed="64"/>
        </right>
        <top/>
        <bottom style="thin">
          <color indexed="64"/>
        </bottom>
      </border>
      <protection locked="1"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7" formatCode="_([$$-409]* #,##0_);_([$$-409]* \(#,##0\);_([$$-409]* &quot;-&quot;??_);_(@_)"/>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numFmt numFmtId="166" formatCode="_(&quot;$&quot;* #,##0_);_(&quot;$&quot;* \(#,##0\);_(&quot;$&quot;* &quot;-&quot;??_);_(@_)"/>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8"/>
        <color auto="1"/>
        <name val="Calibri"/>
        <family val="2"/>
        <scheme val="minor"/>
      </font>
      <alignment horizontal="left"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0" hidden="0"/>
    </dxf>
    <dxf>
      <border outline="0">
        <top style="medium">
          <color rgb="FF000000"/>
        </top>
        <bottom style="medium">
          <color rgb="FF000000"/>
        </bottom>
      </border>
    </dxf>
    <dxf>
      <font>
        <strike val="0"/>
        <outline val="0"/>
        <shadow val="0"/>
        <u val="none"/>
        <vertAlign val="baseline"/>
        <sz val="18"/>
        <color auto="1"/>
        <family val="2"/>
      </font>
    </dxf>
    <dxf>
      <border outline="0">
        <bottom style="medium">
          <color rgb="FF000000"/>
        </bottom>
      </border>
    </dxf>
    <dxf>
      <font>
        <b/>
        <i val="0"/>
        <strike val="0"/>
        <condense val="0"/>
        <extend val="0"/>
        <outline val="0"/>
        <shadow val="0"/>
        <u val="none"/>
        <vertAlign val="baseline"/>
        <sz val="18"/>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2" defaultTableStyle="TableStyleMedium2" defaultPivotStyle="PivotStyleLight16">
    <tableStyle name="Table Style 1" pivot="0" count="0" xr9:uid="{0BA8B799-1532-4C9B-B9A0-30539034F333}"/>
    <tableStyle name="Table Style 2" pivot="0" count="0" xr9:uid="{32BF97DB-D7AE-40E1-BFF7-DC5A6F18185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1C2BEB9-7869-465A-B91D-2D85D0DB5087}" name="Table1518" displayName="Table1518" ref="A15:G27" totalsRowShown="0" headerRowDxfId="149" dataDxfId="147" headerRowBorderDxfId="148" tableBorderDxfId="146">
  <autoFilter ref="A15:G27" xr:uid="{06E65D2C-33E6-4184-9504-C12858541D38}"/>
  <tableColumns count="7">
    <tableColumn id="1" xr3:uid="{106882EA-712D-43BC-A7A3-2C55C24F94B9}" name="Staff Position_x000a_(Project Role) (Highlighted)" dataDxfId="145"/>
    <tableColumn id="2" xr3:uid="{581A60EC-A391-4228-8AC6-0E38FAB1D465}" name="Staff Name _x000a_(If Known) (Highlighted)" dataDxfId="144"/>
    <tableColumn id="3" xr3:uid="{C93E7F5A-8C1F-4F67-8EE9-9043CA7C6121}" name="Annual Salary (Highlighted)" dataDxfId="143" dataCellStyle="Currency"/>
    <tableColumn id="4" xr3:uid="{9D5480ED-56FC-42B8-8CD0-539DB511EDD8}" name="Percentage of Time (Highlighted)" dataDxfId="142" dataCellStyle="Percent"/>
    <tableColumn id="5" xr3:uid="{E3D7DB91-1554-4FBC-9481-21F02B72DEFA}" name="Annual Cost " dataDxfId="141">
      <calculatedColumnFormula>(ROUND(Table1518[[#This Row],[Annual Salary (Highlighted)]],0)*(ROUND(Table1518[[#This Row],[Percentage of Time (Highlighted)]],2)))</calculatedColumnFormula>
    </tableColumn>
    <tableColumn id="6" xr3:uid="{A61BEB64-711A-4F71-9F3E-3EC521DB714F}" name="Period of Performance _x000a_" dataDxfId="140"/>
    <tableColumn id="7" xr3:uid="{4EBED681-6EAB-4486-9416-728BC6FA8E1E}" name="3-Year Personnel Cost" dataDxfId="139"/>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5D16834-F06D-4B92-AF41-A5A6E59B9F66}" name="Table211" displayName="Table211" ref="A28:E39" totalsRowShown="0" headerRowDxfId="65" dataDxfId="63" headerRowBorderDxfId="64" tableBorderDxfId="62">
  <autoFilter ref="A28:E39" xr:uid="{9AD86435-6ED3-4D46-9BFE-0B6F20BC3F0E}"/>
  <tableColumns count="5">
    <tableColumn id="1" xr3:uid="{182B355D-401F-4AB8-951B-2EE280288ED7}" name="Staff Position " dataDxfId="61"/>
    <tableColumn id="2" xr3:uid="{ED2F8448-E116-4F31-88F3-E776D2549935}" name="Staff Name" dataDxfId="60"/>
    <tableColumn id="3" xr3:uid="{830AC7E9-D02B-4CC3-9960-37E021ECCAF0}" name="Personnel Cost " dataDxfId="59"/>
    <tableColumn id="4" xr3:uid="{3BFD7468-FB89-4AA3-AFF7-833DC277AABE}" name="Fringe Benefit Rate (Highlighted)" dataDxfId="58" dataCellStyle="Percent"/>
    <tableColumn id="5" xr3:uid="{5F0FCFBB-FB50-487D-B463-E9C2219F3A8F}" name="Fringe Cost" dataDxfId="57"/>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F7D3B9-105D-4E9A-BD84-A21EFEED697D}" name="Table312" displayName="Table312" ref="A41:E66" totalsRowShown="0" headerRowDxfId="56" dataDxfId="55" tableBorderDxfId="54">
  <autoFilter ref="A41:E66" xr:uid="{3C703B51-01E4-4D65-A2EF-15C2F0A56281}"/>
  <tableColumns count="5">
    <tableColumn id="2" xr3:uid="{10DA63F4-5A9A-4C6F-9A73-A30A3760DDDF}" name="Trip Item " dataDxfId="53"/>
    <tableColumn id="3" xr3:uid="{6EF07097-9AA9-48E9-83A2-13CB2A6FEB04}" name="Estimated Cost (Highlighted)" dataDxfId="52" dataCellStyle="Currency"/>
    <tableColumn id="4" xr3:uid="{99EA0E21-E987-47B8-9676-054259F6C11F}" name="Duration (Highlighted)" dataDxfId="51"/>
    <tableColumn id="5" xr3:uid="{4748169B-3053-4EDD-9238-7B5918524741}" name="# of Travelers (Highlighted)" dataDxfId="50" dataCellStyle="Percent"/>
    <tableColumn id="6" xr3:uid="{EAB4FFA4-0D75-407D-AD67-029EBB889D04}" name="Travel Cost" dataDxfId="49"/>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B9AD4D7-96ED-4347-BB2C-5D0518F71E99}" name="Table513" displayName="Table513" ref="A68:D77" totalsRowShown="0" headerRowDxfId="48" dataDxfId="46" headerRowBorderDxfId="47" tableBorderDxfId="45">
  <autoFilter ref="A68:D77" xr:uid="{0BB7C3E2-F1C3-481B-8EA1-6B296E5A7FEE}"/>
  <tableColumns count="4">
    <tableColumn id="1" xr3:uid="{3D52FE7D-9EAD-40FA-B3F0-AD23E8EBEB6B}" name="Item Name (Highlighted)" dataDxfId="44"/>
    <tableColumn id="2" xr3:uid="{1DCFA414-9FE2-4C2B-A724-2298B41F31B3}" name="Quantity (Highlighted)" dataDxfId="43"/>
    <tableColumn id="3" xr3:uid="{4F097BF6-0C7A-40BD-9B86-9BDCBD2407F7}" name="Price per Unit (Highlighted)" dataDxfId="42"/>
    <tableColumn id="4" xr3:uid="{EDAABF05-A37A-476F-A7FC-4005EA3446BB}" name="Equipment Cost" dataDxfId="41"/>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7953EA0-B23B-4CE1-AD2F-21CED23EB669}" name="Table614" displayName="Table614" ref="A79:E87" totalsRowShown="0" headerRowDxfId="40" dataDxfId="38" headerRowBorderDxfId="39" tableBorderDxfId="37">
  <autoFilter ref="A79:E87" xr:uid="{306D62FB-4B89-4622-AB56-19D2ADC81C2B}"/>
  <tableColumns count="5">
    <tableColumn id="1" xr3:uid="{F13692E6-0AB6-4C2B-938F-D66B60FDB8E1}" name="Supply Category (Highlighted)" dataDxfId="36"/>
    <tableColumn id="2" xr3:uid="{9C45C966-1DCD-43CF-A655-5E96335D19AF}" name="Item Name (Highlighted)" dataDxfId="35"/>
    <tableColumn id="3" xr3:uid="{26739458-87EE-4868-97E1-7DE9DA1CDF35}" name="Quantity (Highlighted)" dataDxfId="34"/>
    <tableColumn id="4" xr3:uid="{AE2CD1A2-E31B-4FC9-84E3-7417CAF0A725}" name="Price per Unit (Highlighted)" dataDxfId="33" dataCellStyle="Currency"/>
    <tableColumn id="5" xr3:uid="{C90048E5-08D3-4467-84C4-D2CA64660DC9}" name="Supplies Cost" dataDxfId="32"/>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ECEF2E3-F82C-484F-A23D-7421C9A0F9CF}" name="Table715" displayName="Table715" ref="A89:E95" totalsRowShown="0" headerRowDxfId="31" dataDxfId="29" headerRowBorderDxfId="30" tableBorderDxfId="28">
  <autoFilter ref="A89:E95" xr:uid="{92B2502B-CFDE-49DB-919E-CC4138388CB0}"/>
  <tableColumns count="5">
    <tableColumn id="1" xr3:uid="{4F4E854F-AE34-4AC4-8BE1-09ECD1BB1A2D}" name="Contract Type (Highlighted)" dataDxfId="27"/>
    <tableColumn id="2" xr3:uid="{5BDB5D67-771B-4D2E-B2A0-71DF416C8EC7}" name="Procurement Method (Highlighted)" dataDxfId="26"/>
    <tableColumn id="3" xr3:uid="{F302BA97-9645-4B37-B646-99077617A7E2}" name="Hours (Highlighted)" dataDxfId="25" dataCellStyle="Currency"/>
    <tableColumn id="4" xr3:uid="{387BB765-2D74-4BCA-87F9-E440725A2212}" name="Hourly Rate (Highlighted)" dataDxfId="24"/>
    <tableColumn id="5" xr3:uid="{641017A7-333C-4D4B-AFF8-C11FECB0788B}" name="Contractual Cost" dataDxfId="23"/>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6E91A5-BB75-434D-8DB0-EFBA622AD3F6}" name="Table816" displayName="Table816" ref="A97:E104" totalsRowShown="0" headerRowDxfId="22" dataDxfId="20" headerRowBorderDxfId="21" tableBorderDxfId="19" totalsRowBorderDxfId="18">
  <autoFilter ref="A97:E104" xr:uid="{961D29E4-195E-4A1D-9BC3-CDEF37E1800C}"/>
  <tableColumns count="5">
    <tableColumn id="1" xr3:uid="{A207A3A5-6E39-4301-B8CE-B4381C243FA7}" name="Category (Highlighted)" dataDxfId="17"/>
    <tableColumn id="2" xr3:uid="{88B3D66B-1822-483C-BEEF-A5541B730804}" name="Item Name (Highlighted)" dataDxfId="16"/>
    <tableColumn id="3" xr3:uid="{DAD215D4-3391-4359-A36D-08F1B5D2F23D}" name="Quantity (Highlighted)" dataDxfId="15"/>
    <tableColumn id="4" xr3:uid="{CAA04399-CFE4-4967-A90A-26BB0508EC0D}" name="Price per Unit (Highlighted)" dataDxfId="14" dataCellStyle="Currency"/>
    <tableColumn id="5" xr3:uid="{F1A72DB1-444B-43C0-9983-5C31746CACD6}" name="Other Cost" dataDxfId="13"/>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1F60189-24D3-4CF9-8762-12DB906C2A20}" name="Table917" displayName="Table917" ref="A106:E108" totalsRowShown="0" headerRowDxfId="12" dataDxfId="10" headerRowBorderDxfId="11" tableBorderDxfId="9">
  <autoFilter ref="A106:E108" xr:uid="{FE653AEE-A4FE-4F0E-A3EA-0B03CCA059EE}"/>
  <tableColumns count="5">
    <tableColumn id="1" xr3:uid="{6A9A575B-762D-4649-AC59-422D5860F949}" name="Effective Period" dataDxfId="8"/>
    <tableColumn id="2" xr3:uid="{5F750854-F04F-4710-9551-6A066A1F6DE0}" name="IDC Rate (Highlighted)" dataDxfId="7"/>
    <tableColumn id="3" xr3:uid="{CF620EE4-57A4-405D-AD84-CA08C7C5BAB4}" name="Description of Base*" dataDxfId="6"/>
    <tableColumn id="5" xr3:uid="{346024F4-B561-45C3-A7EE-687D878E0EE8}" name="Base Amount** (Highlighted)" dataDxfId="5">
      <calculatedColumnFormula>SUM(E87,E66,E39,G26)</calculatedColumnFormula>
    </tableColumn>
    <tableColumn id="6" xr3:uid="{93854BBA-AFDC-48E6-B7B9-4C2B904F2DA6}" name="Total Indirect Costs" dataDxfId="4">
      <calculatedColumnFormula>Table917[[#This Row],[IDC Rate (Highlighted)]]*Table917[[#This Row],[Base Amount** (Highlighted)]]</calculatedColumnFormula>
    </tableColumn>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9AFC80B-94FD-48A3-A0AD-2FA0C3819741}" name="Table21119" displayName="Table21119" ref="A28:E34" totalsRowShown="0" headerRowDxfId="138" dataDxfId="136" headerRowBorderDxfId="137" tableBorderDxfId="135">
  <autoFilter ref="A28:E34" xr:uid="{9AD86435-6ED3-4D46-9BFE-0B6F20BC3F0E}"/>
  <tableColumns count="5">
    <tableColumn id="1" xr3:uid="{3C2D2C99-2186-4795-9D30-98E48D79778B}" name="Staff Position " dataDxfId="134"/>
    <tableColumn id="2" xr3:uid="{3D1FC85E-E26C-4387-B46B-9CAB951207E1}" name="Staff Name" dataDxfId="133"/>
    <tableColumn id="3" xr3:uid="{68B6A466-192B-4CD1-AFFF-79B6E2FB7333}" name="3-Year Personnel Cost " dataDxfId="132"/>
    <tableColumn id="4" xr3:uid="{40BF657B-584C-4670-8FD8-61A9E0371D7D}" name="Fringe Benefit Rate (Highlighted)" dataDxfId="131" dataCellStyle="Percent"/>
    <tableColumn id="5" xr3:uid="{1810FB72-511B-4A8C-AE80-533FB0BE0BDE}" name="3-Year Fringe Cost" dataDxfId="13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206D454-463F-4FE5-AA63-16BC4FEB9680}" name="Table31220" displayName="Table31220" ref="A36:E61" totalsRowShown="0" headerRowDxfId="129" dataDxfId="128" tableBorderDxfId="127">
  <autoFilter ref="A36:E61" xr:uid="{3C703B51-01E4-4D65-A2EF-15C2F0A56281}"/>
  <tableColumns count="5">
    <tableColumn id="2" xr3:uid="{9267B7D9-6DE2-4D4D-927B-6497AC6EBF4F}" name="Trip Item " dataDxfId="126"/>
    <tableColumn id="3" xr3:uid="{A7E02F00-7117-4D1A-8A3A-FD4799B948F3}" name="Estimated Cost (Highlighted)" dataDxfId="125" dataCellStyle="Currency"/>
    <tableColumn id="4" xr3:uid="{F0D2772D-80CA-441D-90B2-0ED2E30F8146}" name="Duration (Highlighted)" dataDxfId="124"/>
    <tableColumn id="5" xr3:uid="{D2295521-3019-415E-A3DC-6D1E04A4D67F}" name="# of Travelers (Highlighted)" dataDxfId="123" dataCellStyle="Percent"/>
    <tableColumn id="6" xr3:uid="{CF56CD1E-0714-4821-A57D-D4358CB25138}" name="Travel Cost" dataDxfId="122"/>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F52F0AC-98D3-4561-8248-C612125BBDC8}" name="Table51321" displayName="Table51321" ref="A63:D72" totalsRowShown="0" headerRowDxfId="121" dataDxfId="119" headerRowBorderDxfId="120" tableBorderDxfId="118">
  <autoFilter ref="A63:D72" xr:uid="{0BB7C3E2-F1C3-481B-8EA1-6B296E5A7FEE}"/>
  <tableColumns count="4">
    <tableColumn id="1" xr3:uid="{E8DE3C30-D005-40DF-874F-A86E3283490E}" name="Item Name (Highlighted)" dataDxfId="117"/>
    <tableColumn id="2" xr3:uid="{CC0F90C4-7093-48A9-9DD7-F499A44DD7FF}" name="Quantity (Highlighted)" dataDxfId="116"/>
    <tableColumn id="3" xr3:uid="{05E4B0FD-49F9-45AD-8E28-CA8247B7FEEE}" name="Price per Unit (Highlighted)" dataDxfId="115"/>
    <tableColumn id="4" xr3:uid="{5F5D3243-5E96-49A8-A749-22000874D1DD}" name="Equipment Cost" dataDxfId="114"/>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CB5812F-0E18-45C2-87A8-67301E6CBDC1}" name="Table61422" displayName="Table61422" ref="A74:E82" totalsRowShown="0" headerRowDxfId="113" dataDxfId="111" headerRowBorderDxfId="112" tableBorderDxfId="110">
  <autoFilter ref="A74:E82" xr:uid="{306D62FB-4B89-4622-AB56-19D2ADC81C2B}"/>
  <tableColumns count="5">
    <tableColumn id="1" xr3:uid="{606463A5-E425-48FA-B7AC-DC855B569D82}" name="Supply Category (Highlighted)" dataDxfId="109"/>
    <tableColumn id="2" xr3:uid="{8AE9398B-6438-4082-AFCE-ED64E11C65AF}" name="Item Name/Description (Highlighted)" dataDxfId="108"/>
    <tableColumn id="3" xr3:uid="{08D57AA8-041B-4259-99A5-E12F73F9B186}" name="Quantity (Highlighted)" dataDxfId="107"/>
    <tableColumn id="4" xr3:uid="{1D47E302-C7A1-481A-A5D7-494EBA4D6FFA}" name="Price per Unit (Highlighted)" dataDxfId="106" dataCellStyle="Currency"/>
    <tableColumn id="5" xr3:uid="{9B9E8120-E4D7-4BCD-9950-453701CD48D9}" name="Supplies Cost" dataDxfId="105"/>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13FAF30-F964-46B9-9947-C5659EB68EB6}" name="Table71523" displayName="Table71523" ref="A84:E90" totalsRowShown="0" headerRowDxfId="104" dataDxfId="102" headerRowBorderDxfId="103" tableBorderDxfId="101">
  <autoFilter ref="A84:E90" xr:uid="{92B2502B-CFDE-49DB-919E-CC4138388CB0}"/>
  <tableColumns count="5">
    <tableColumn id="1" xr3:uid="{B233DFBF-D726-4211-8B12-EAAA0B0E7CC8}" name="Contract Type (Highlighted)" dataDxfId="100"/>
    <tableColumn id="2" xr3:uid="{A78809F9-5796-4F3B-B571-4EA2A42A1205}" name="Procurement Method (Highlighted)" dataDxfId="99"/>
    <tableColumn id="3" xr3:uid="{646152A7-869F-4DEB-B4FC-CF40CA9FFA5D}" name="Hours (Highlighted)" dataDxfId="98" dataCellStyle="Currency"/>
    <tableColumn id="4" xr3:uid="{99DCDB12-D84F-48C9-9848-A3C24A208FB9}" name="Hourly Rate (Highlighted)" dataDxfId="97"/>
    <tableColumn id="5" xr3:uid="{76A964FA-3646-47F8-BC44-2793C5DB5AD7}" name="Contractual Cost" dataDxfId="96"/>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2701CFD-FA94-4E56-B8D7-847631E2853F}" name="Table81624" displayName="Table81624" ref="A92:E99" totalsRowShown="0" headerRowDxfId="95" dataDxfId="93" headerRowBorderDxfId="94" tableBorderDxfId="92" totalsRowBorderDxfId="91">
  <autoFilter ref="A92:E99" xr:uid="{961D29E4-195E-4A1D-9BC3-CDEF37E1800C}"/>
  <tableColumns count="5">
    <tableColumn id="1" xr3:uid="{A1294680-A84D-4C93-A154-766A33CA5A31}" name="Category (Highlighted)" dataDxfId="90"/>
    <tableColumn id="2" xr3:uid="{2E468981-1971-4DA6-9ABD-0D1F648D9863}" name="Name/Description (Highlighted)" dataDxfId="89"/>
    <tableColumn id="3" xr3:uid="{2F1F6B9F-FA46-4CCD-863A-69D4B54B7C29}" name="Quantity (Highlighted)" dataDxfId="88"/>
    <tableColumn id="4" xr3:uid="{4D0F10E5-9654-49CF-A999-572286DEAC9E}" name="Price per Unit (Highlighted)" dataDxfId="87" dataCellStyle="Currency"/>
    <tableColumn id="5" xr3:uid="{773085E3-2968-4168-AE78-BE7DEBAA096B}" name="Other Cost" dataDxfId="86"/>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4494911-F9A3-4300-85A7-5E1358D7D245}" name="Table91725" displayName="Table91725" ref="A101:E103" totalsRowShown="0" headerRowDxfId="85" dataDxfId="83" headerRowBorderDxfId="84" tableBorderDxfId="82">
  <autoFilter ref="A101:E103" xr:uid="{FE653AEE-A4FE-4F0E-A3EA-0B03CCA059EE}"/>
  <tableColumns count="5">
    <tableColumn id="1" xr3:uid="{E15B2EE1-FA1B-45EC-A377-A9645482285E}" name="Effective Period" dataDxfId="81"/>
    <tableColumn id="2" xr3:uid="{16618466-6721-46B2-8023-4206339201B3}" name="IDC Rate (Highlighted)" dataDxfId="80"/>
    <tableColumn id="3" xr3:uid="{716E87C7-A2E2-494B-A84F-DCB6D32F6E89}" name="Description of Base*" dataDxfId="79"/>
    <tableColumn id="5" xr3:uid="{C66F3227-C032-4346-88FD-CB1FA9158585}" name="Base Amount** (Highlighted)" dataDxfId="78"/>
    <tableColumn id="6" xr3:uid="{BCD6D968-4982-4523-8452-C5A8290D041E}" name="Total Indirect Costs" dataDxfId="77">
      <calculatedColumnFormula>ROUND((Table91725[[#This Row],[IDC Rate (Highlighted)]]*Table91725[[#This Row],[Base Amount** (Highlighted)]]),0)</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FD8CCF-8AE2-410D-9D5C-DDC735F9D14F}" name="Table15" displayName="Table15" ref="A15:G27" totalsRowShown="0" headerRowDxfId="76" dataDxfId="74" headerRowBorderDxfId="75" tableBorderDxfId="73">
  <autoFilter ref="A15:G27" xr:uid="{06E65D2C-33E6-4184-9504-C12858541D38}"/>
  <tableColumns count="7">
    <tableColumn id="1" xr3:uid="{96A32A1B-72BC-45D4-91EF-9D8AA87E608B}" name="Staff Position_x000a_(Project Role) (Highlighted)" dataDxfId="72"/>
    <tableColumn id="2" xr3:uid="{C310347B-9E05-4BA2-8E8D-1FFF65305724}" name="Staff Name _x000a_(If Known) (Highlighted)" dataDxfId="71"/>
    <tableColumn id="3" xr3:uid="{33624064-EE1F-4289-BA36-31DD2E8D743A}" name="Annual Salary (Highlighted)" dataDxfId="70" dataCellStyle="Currency"/>
    <tableColumn id="4" xr3:uid="{6F03B8BC-74DB-4746-845C-E75E408F0FF2}" name="Percentage of Time (Highlighted)" dataDxfId="69" dataCellStyle="Percent"/>
    <tableColumn id="5" xr3:uid="{14625196-1748-492E-AF07-9DE587E71EA9}" name="Annual Cost " dataDxfId="68">
      <calculatedColumnFormula>(ROUND(Table15[[#This Row],[Annual Salary (Highlighted)]],0)*(ROUND(Table15[[#This Row],[Percentage of Time (Highlighted)]],2)))</calculatedColumnFormula>
    </tableColumn>
    <tableColumn id="6" xr3:uid="{B399CD7E-491D-4D32-AF58-055F873F2573}" name="Period of Performance _x000a_(Standard is 3 Years)" dataDxfId="67"/>
    <tableColumn id="7" xr3:uid="{80E4BDB6-A5DB-410E-B221-949CFD6DD1B2}" name="Personnel Cost" dataDxfId="66"/>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5.xml"/><Relationship Id="rId3" Type="http://schemas.openxmlformats.org/officeDocument/2006/relationships/table" Target="../tables/table10.xml"/><Relationship Id="rId7" Type="http://schemas.openxmlformats.org/officeDocument/2006/relationships/table" Target="../tables/table14.xml"/><Relationship Id="rId2" Type="http://schemas.openxmlformats.org/officeDocument/2006/relationships/table" Target="../tables/table9.xml"/><Relationship Id="rId1" Type="http://schemas.openxmlformats.org/officeDocument/2006/relationships/printerSettings" Target="../printerSettings/printerSettings2.bin"/><Relationship Id="rId6" Type="http://schemas.openxmlformats.org/officeDocument/2006/relationships/table" Target="../tables/table13.xml"/><Relationship Id="rId5" Type="http://schemas.openxmlformats.org/officeDocument/2006/relationships/table" Target="../tables/table12.xml"/><Relationship Id="rId4" Type="http://schemas.openxmlformats.org/officeDocument/2006/relationships/table" Target="../tables/table11.xml"/><Relationship Id="rId9"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C6D5-3344-403F-97D2-561D34752131}">
  <dimension ref="A1:M105"/>
  <sheetViews>
    <sheetView showZeros="0" tabSelected="1" zoomScale="70" zoomScaleNormal="70" workbookViewId="0">
      <selection activeCell="A13" sqref="A13"/>
    </sheetView>
  </sheetViews>
  <sheetFormatPr defaultColWidth="9.28515625" defaultRowHeight="23.25" x14ac:dyDescent="0.25"/>
  <cols>
    <col min="1" max="1" width="32.5703125" style="35" customWidth="1"/>
    <col min="2" max="2" width="32.42578125" style="35" customWidth="1"/>
    <col min="3" max="3" width="33.42578125" style="36" customWidth="1"/>
    <col min="4" max="4" width="35" style="36" customWidth="1"/>
    <col min="5" max="5" width="27" style="36" customWidth="1"/>
    <col min="6" max="6" width="44" style="36" customWidth="1"/>
    <col min="7" max="7" width="103" style="39" customWidth="1"/>
    <col min="8" max="8" width="11.28515625" style="108" bestFit="1" customWidth="1"/>
    <col min="9" max="9" width="12.140625" style="25" bestFit="1" customWidth="1"/>
    <col min="10" max="16384" width="9.28515625" style="25"/>
  </cols>
  <sheetData>
    <row r="1" spans="1:8" ht="23.1" customHeight="1" x14ac:dyDescent="0.25">
      <c r="A1" s="21" t="s">
        <v>147</v>
      </c>
      <c r="B1" s="22"/>
      <c r="C1" s="23"/>
      <c r="D1" s="23"/>
      <c r="E1" s="23"/>
      <c r="F1" s="23"/>
      <c r="G1" s="24"/>
    </row>
    <row r="2" spans="1:8" s="29" customFormat="1" x14ac:dyDescent="0.25">
      <c r="A2" s="207" t="s">
        <v>148</v>
      </c>
      <c r="B2" s="27"/>
      <c r="C2" s="28"/>
      <c r="D2" s="28"/>
      <c r="E2" s="28"/>
      <c r="F2" s="28"/>
      <c r="G2" s="193"/>
      <c r="H2" s="192"/>
    </row>
    <row r="3" spans="1:8" x14ac:dyDescent="0.25">
      <c r="A3" s="30" t="s">
        <v>149</v>
      </c>
      <c r="B3" s="31"/>
      <c r="C3" s="28"/>
      <c r="D3" s="28"/>
      <c r="E3" s="28"/>
      <c r="F3" s="28"/>
      <c r="G3" s="114"/>
    </row>
    <row r="4" spans="1:8" x14ac:dyDescent="0.25">
      <c r="A4" s="30" t="s">
        <v>150</v>
      </c>
      <c r="B4" s="31"/>
      <c r="C4" s="28"/>
      <c r="D4" s="28"/>
      <c r="E4" s="28"/>
      <c r="F4" s="28"/>
      <c r="G4" s="114"/>
    </row>
    <row r="5" spans="1:8" x14ac:dyDescent="0.25">
      <c r="A5" s="30" t="s">
        <v>110</v>
      </c>
      <c r="B5" s="31"/>
      <c r="C5" s="28"/>
      <c r="D5" s="28"/>
      <c r="E5" s="28"/>
      <c r="F5" s="28"/>
      <c r="G5" s="32"/>
    </row>
    <row r="6" spans="1:8" x14ac:dyDescent="0.25">
      <c r="A6" s="118" t="s">
        <v>69</v>
      </c>
      <c r="B6" s="31"/>
      <c r="C6" s="28"/>
      <c r="D6" s="28"/>
      <c r="E6" s="28"/>
      <c r="F6" s="28"/>
      <c r="G6" s="32"/>
    </row>
    <row r="7" spans="1:8" x14ac:dyDescent="0.25">
      <c r="A7" s="33" t="s">
        <v>68</v>
      </c>
      <c r="B7" s="31"/>
      <c r="C7" s="28"/>
      <c r="D7" s="28"/>
      <c r="E7" s="28"/>
      <c r="F7" s="28"/>
      <c r="G7" s="32"/>
    </row>
    <row r="8" spans="1:8" x14ac:dyDescent="0.25">
      <c r="A8" s="33" t="s">
        <v>71</v>
      </c>
      <c r="B8" s="31"/>
      <c r="C8" s="28"/>
      <c r="D8" s="28"/>
      <c r="E8" s="28"/>
      <c r="F8" s="28"/>
      <c r="G8" s="32"/>
    </row>
    <row r="9" spans="1:8" x14ac:dyDescent="0.25">
      <c r="A9" s="34" t="s">
        <v>75</v>
      </c>
      <c r="B9" s="31"/>
      <c r="C9" s="28"/>
      <c r="D9" s="28"/>
      <c r="E9" s="28"/>
      <c r="F9" s="28"/>
      <c r="G9" s="32"/>
    </row>
    <row r="10" spans="1:8" ht="24" thickBot="1" x14ac:dyDescent="0.3">
      <c r="A10" s="119" t="s">
        <v>70</v>
      </c>
      <c r="B10" s="37"/>
      <c r="C10" s="120"/>
      <c r="D10" s="120"/>
      <c r="E10" s="120"/>
      <c r="F10" s="120"/>
      <c r="G10" s="38"/>
    </row>
    <row r="11" spans="1:8" s="123" customFormat="1" ht="24" thickBot="1" x14ac:dyDescent="0.3">
      <c r="A11" s="124" t="s">
        <v>72</v>
      </c>
      <c r="B11" s="121"/>
      <c r="C11" s="125"/>
      <c r="D11" s="125"/>
      <c r="E11" s="125"/>
      <c r="F11" s="125"/>
      <c r="G11" s="38"/>
      <c r="H11" s="122"/>
    </row>
    <row r="12" spans="1:8" ht="46.5" x14ac:dyDescent="0.25">
      <c r="A12" s="102" t="s">
        <v>121</v>
      </c>
      <c r="B12" s="180" t="s">
        <v>86</v>
      </c>
    </row>
    <row r="13" spans="1:8" ht="47.25" thickBot="1" x14ac:dyDescent="0.3">
      <c r="A13" s="180" t="s">
        <v>87</v>
      </c>
      <c r="B13" s="103" t="str">
        <f>VLOOKUP(A13,'Data Vali'!A15:B18,2,FALSE)</f>
        <v>$ -</v>
      </c>
    </row>
    <row r="14" spans="1:8" ht="24" thickBot="1" x14ac:dyDescent="0.3">
      <c r="A14" s="40" t="s">
        <v>0</v>
      </c>
      <c r="B14" s="41"/>
      <c r="C14" s="41"/>
      <c r="D14" s="41"/>
      <c r="E14" s="41"/>
      <c r="F14" s="41"/>
      <c r="G14" s="42"/>
    </row>
    <row r="15" spans="1:8" ht="70.5" thickBot="1" x14ac:dyDescent="0.3">
      <c r="A15" s="126" t="s">
        <v>122</v>
      </c>
      <c r="B15" s="127" t="s">
        <v>123</v>
      </c>
      <c r="C15" s="128" t="s">
        <v>124</v>
      </c>
      <c r="D15" s="128" t="s">
        <v>125</v>
      </c>
      <c r="E15" s="43" t="s">
        <v>1</v>
      </c>
      <c r="F15" s="44" t="s">
        <v>116</v>
      </c>
      <c r="G15" s="44" t="s">
        <v>117</v>
      </c>
    </row>
    <row r="16" spans="1:8" x14ac:dyDescent="0.25">
      <c r="A16" s="129" t="s">
        <v>33</v>
      </c>
      <c r="B16" s="130" t="s">
        <v>34</v>
      </c>
      <c r="C16" s="131">
        <v>0</v>
      </c>
      <c r="D16" s="132"/>
      <c r="E16" s="45">
        <f>ROUND((Table1518[[#This Row],[Annual Salary (Highlighted)]]*Table1518[[#This Row],[Percentage of Time (Highlighted)]]),0)</f>
        <v>0</v>
      </c>
      <c r="F16" s="9">
        <v>3</v>
      </c>
      <c r="G16" s="117">
        <f>Table1518[[#This Row],[Annual Cost ]]*Table1518[[#This Row],[Period of Performance 
]]</f>
        <v>0</v>
      </c>
    </row>
    <row r="17" spans="1:13" x14ac:dyDescent="0.25">
      <c r="A17" s="133" t="s">
        <v>35</v>
      </c>
      <c r="B17" s="134" t="s">
        <v>34</v>
      </c>
      <c r="C17" s="135">
        <v>0</v>
      </c>
      <c r="D17" s="136"/>
      <c r="E17" s="45">
        <f>ROUND((Table1518[[#This Row],[Annual Salary (Highlighted)]]*Table1518[[#This Row],[Percentage of Time (Highlighted)]]),0)</f>
        <v>0</v>
      </c>
      <c r="F17" s="6">
        <v>3</v>
      </c>
      <c r="G17" s="117">
        <f>Table1518[[#This Row],[Annual Cost ]]*Table1518[[#This Row],[Period of Performance 
]]</f>
        <v>0</v>
      </c>
    </row>
    <row r="18" spans="1:13" x14ac:dyDescent="0.25">
      <c r="A18" s="133" t="s">
        <v>36</v>
      </c>
      <c r="B18" s="134" t="s">
        <v>34</v>
      </c>
      <c r="C18" s="131">
        <v>0</v>
      </c>
      <c r="D18" s="132"/>
      <c r="E18" s="45">
        <f>ROUND((Table1518[[#This Row],[Annual Salary (Highlighted)]]*Table1518[[#This Row],[Percentage of Time (Highlighted)]]),0)</f>
        <v>0</v>
      </c>
      <c r="F18" s="6">
        <v>3</v>
      </c>
      <c r="G18" s="117">
        <f>Table1518[[#This Row],[Annual Cost ]]*Table1518[[#This Row],[Period of Performance 
]]</f>
        <v>0</v>
      </c>
    </row>
    <row r="19" spans="1:13" x14ac:dyDescent="0.25">
      <c r="A19" s="133" t="s">
        <v>37</v>
      </c>
      <c r="B19" s="134" t="s">
        <v>34</v>
      </c>
      <c r="C19" s="135">
        <v>0</v>
      </c>
      <c r="D19" s="136"/>
      <c r="E19" s="45">
        <f>ROUND((Table1518[[#This Row],[Annual Salary (Highlighted)]]*Table1518[[#This Row],[Percentage of Time (Highlighted)]]),0)</f>
        <v>0</v>
      </c>
      <c r="F19" s="6">
        <v>3</v>
      </c>
      <c r="G19" s="117">
        <f>Table1518[[#This Row],[Annual Cost ]]*Table1518[[#This Row],[Period of Performance 
]]</f>
        <v>0</v>
      </c>
      <c r="M19" s="35"/>
    </row>
    <row r="20" spans="1:13" x14ac:dyDescent="0.25">
      <c r="A20" s="133" t="s">
        <v>67</v>
      </c>
      <c r="B20" s="134" t="s">
        <v>34</v>
      </c>
      <c r="C20" s="135">
        <v>0</v>
      </c>
      <c r="D20" s="136">
        <v>0</v>
      </c>
      <c r="E20" s="45">
        <f>ROUND((Table1518[[#This Row],[Annual Salary (Highlighted)]]*Table1518[[#This Row],[Percentage of Time (Highlighted)]]),0)</f>
        <v>0</v>
      </c>
      <c r="F20" s="6">
        <v>3</v>
      </c>
      <c r="G20" s="117">
        <f>Table1518[[#This Row],[Annual Cost ]]*Table1518[[#This Row],[Period of Performance 
]]</f>
        <v>0</v>
      </c>
    </row>
    <row r="21" spans="1:13" ht="21.95" customHeight="1" x14ac:dyDescent="0.25">
      <c r="A21" s="137"/>
      <c r="B21" s="138"/>
      <c r="C21" s="135"/>
      <c r="D21" s="136">
        <v>0</v>
      </c>
      <c r="E21" s="45">
        <f>ROUND((Table1518[[#This Row],[Annual Salary (Highlighted)]]*Table1518[[#This Row],[Percentage of Time (Highlighted)]]),0)</f>
        <v>0</v>
      </c>
      <c r="F21" s="6">
        <v>3</v>
      </c>
      <c r="G21" s="117">
        <f>Table1518[[#This Row],[Annual Cost ]]*Table1518[[#This Row],[Period of Performance 
]]</f>
        <v>0</v>
      </c>
    </row>
    <row r="22" spans="1:13" x14ac:dyDescent="0.25">
      <c r="A22" s="137"/>
      <c r="B22" s="138"/>
      <c r="C22" s="135"/>
      <c r="D22" s="136"/>
      <c r="E22" s="45">
        <f>ROUND((Table1518[[#This Row],[Annual Salary (Highlighted)]]*Table1518[[#This Row],[Percentage of Time (Highlighted)]]),0)</f>
        <v>0</v>
      </c>
      <c r="F22" s="6">
        <v>3</v>
      </c>
      <c r="G22" s="117">
        <f>Table1518[[#This Row],[Annual Cost ]]*Table1518[[#This Row],[Period of Performance 
]]</f>
        <v>0</v>
      </c>
    </row>
    <row r="23" spans="1:13" x14ac:dyDescent="0.25">
      <c r="A23" s="137"/>
      <c r="B23" s="138"/>
      <c r="C23" s="135"/>
      <c r="D23" s="136"/>
      <c r="E23" s="45">
        <f>ROUND((Table1518[[#This Row],[Annual Salary (Highlighted)]]*Table1518[[#This Row],[Percentage of Time (Highlighted)]]),0)</f>
        <v>0</v>
      </c>
      <c r="F23" s="6">
        <v>3</v>
      </c>
      <c r="G23" s="117">
        <f>Table1518[[#This Row],[Annual Cost ]]*Table1518[[#This Row],[Period of Performance 
]]</f>
        <v>0</v>
      </c>
    </row>
    <row r="24" spans="1:13" x14ac:dyDescent="0.25">
      <c r="A24" s="137"/>
      <c r="B24" s="138"/>
      <c r="C24" s="135"/>
      <c r="D24" s="136"/>
      <c r="E24" s="45">
        <f>ROUND((Table1518[[#This Row],[Annual Salary (Highlighted)]]*Table1518[[#This Row],[Percentage of Time (Highlighted)]]),0)</f>
        <v>0</v>
      </c>
      <c r="F24" s="6">
        <v>3</v>
      </c>
      <c r="G24" s="117">
        <f>Table1518[[#This Row],[Annual Cost ]]*Table1518[[#This Row],[Period of Performance 
]]</f>
        <v>0</v>
      </c>
    </row>
    <row r="25" spans="1:13" x14ac:dyDescent="0.25">
      <c r="A25" s="137"/>
      <c r="B25" s="138"/>
      <c r="C25" s="135"/>
      <c r="D25" s="136"/>
      <c r="E25" s="45">
        <f>ROUND((Table1518[[#This Row],[Annual Salary (Highlighted)]]*Table1518[[#This Row],[Percentage of Time (Highlighted)]]),0)</f>
        <v>0</v>
      </c>
      <c r="F25" s="6">
        <v>3</v>
      </c>
      <c r="G25" s="117">
        <f>Table1518[[#This Row],[Annual Cost ]]*Table1518[[#This Row],[Period of Performance 
]]</f>
        <v>0</v>
      </c>
    </row>
    <row r="26" spans="1:13" ht="47.25" thickBot="1" x14ac:dyDescent="0.3">
      <c r="A26" s="46" t="s">
        <v>2</v>
      </c>
      <c r="B26" s="47"/>
      <c r="C26" s="47"/>
      <c r="D26" s="47"/>
      <c r="E26" s="115"/>
      <c r="F26" s="48"/>
      <c r="G26" s="49">
        <f>SUM(G16:G25)</f>
        <v>0</v>
      </c>
    </row>
    <row r="27" spans="1:13" ht="24" thickBot="1" x14ac:dyDescent="0.3">
      <c r="A27" s="199" t="s">
        <v>3</v>
      </c>
      <c r="B27" s="41"/>
      <c r="C27" s="41"/>
      <c r="D27" s="41"/>
      <c r="E27" s="116"/>
      <c r="F27" s="41"/>
      <c r="G27" s="42"/>
    </row>
    <row r="28" spans="1:13" ht="47.25" thickBot="1" x14ac:dyDescent="0.3">
      <c r="A28" s="50" t="s">
        <v>4</v>
      </c>
      <c r="B28" s="43" t="s">
        <v>5</v>
      </c>
      <c r="C28" s="43" t="s">
        <v>118</v>
      </c>
      <c r="D28" s="139" t="s">
        <v>126</v>
      </c>
      <c r="E28" s="113" t="s">
        <v>119</v>
      </c>
    </row>
    <row r="29" spans="1:13" x14ac:dyDescent="0.25">
      <c r="A29" s="12" t="str">
        <f t="shared" ref="A29:B33" si="0">A16</f>
        <v>Title 1</v>
      </c>
      <c r="B29" s="7" t="str">
        <f t="shared" si="0"/>
        <v>Full Name</v>
      </c>
      <c r="C29" s="107">
        <f>G16</f>
        <v>0</v>
      </c>
      <c r="D29" s="140"/>
      <c r="E29" s="112">
        <f>ROUND((Table21119[[#This Row],[3-Year Personnel Cost ]]*Table21119[[#This Row],[Fringe Benefit Rate (Highlighted)]]),0)</f>
        <v>0</v>
      </c>
    </row>
    <row r="30" spans="1:13" x14ac:dyDescent="0.25">
      <c r="A30" s="13" t="str">
        <f t="shared" si="0"/>
        <v>Title 2</v>
      </c>
      <c r="B30" s="8" t="str">
        <f t="shared" si="0"/>
        <v>Full Name</v>
      </c>
      <c r="C30" s="107">
        <f>G17</f>
        <v>0</v>
      </c>
      <c r="D30" s="140"/>
      <c r="E30" s="112">
        <f>ROUND((Table21119[[#This Row],[3-Year Personnel Cost ]]*Table21119[[#This Row],[Fringe Benefit Rate (Highlighted)]]),0)</f>
        <v>0</v>
      </c>
    </row>
    <row r="31" spans="1:13" x14ac:dyDescent="0.25">
      <c r="A31" s="13" t="str">
        <f t="shared" si="0"/>
        <v>Title 3</v>
      </c>
      <c r="B31" s="8" t="str">
        <f t="shared" si="0"/>
        <v>Full Name</v>
      </c>
      <c r="C31" s="107">
        <f>G18</f>
        <v>0</v>
      </c>
      <c r="D31" s="140"/>
      <c r="E31" s="112">
        <f>ROUND((Table21119[[#This Row],[3-Year Personnel Cost ]]*Table21119[[#This Row],[Fringe Benefit Rate (Highlighted)]]),0)</f>
        <v>0</v>
      </c>
    </row>
    <row r="32" spans="1:13" x14ac:dyDescent="0.25">
      <c r="A32" s="13" t="str">
        <f t="shared" si="0"/>
        <v>Title 4</v>
      </c>
      <c r="B32" s="8" t="str">
        <f t="shared" si="0"/>
        <v>Full Name</v>
      </c>
      <c r="C32" s="107">
        <f>G19</f>
        <v>0</v>
      </c>
      <c r="D32" s="141"/>
      <c r="E32" s="112">
        <f>ROUND((Table21119[[#This Row],[3-Year Personnel Cost ]]*Table21119[[#This Row],[Fringe Benefit Rate (Highlighted)]]),0)</f>
        <v>0</v>
      </c>
    </row>
    <row r="33" spans="1:8" x14ac:dyDescent="0.25">
      <c r="A33" s="13" t="str">
        <f t="shared" si="0"/>
        <v>Title 5</v>
      </c>
      <c r="B33" s="8" t="str">
        <f t="shared" si="0"/>
        <v>Full Name</v>
      </c>
      <c r="C33" s="107">
        <f>G20</f>
        <v>0</v>
      </c>
      <c r="D33" s="140">
        <v>0</v>
      </c>
      <c r="E33" s="112">
        <f>ROUND((Table21119[[#This Row],[3-Year Personnel Cost ]]*Table21119[[#This Row],[Fringe Benefit Rate (Highlighted)]]),0)</f>
        <v>0</v>
      </c>
    </row>
    <row r="34" spans="1:8" ht="24" thickBot="1" x14ac:dyDescent="0.3">
      <c r="A34" s="52" t="s">
        <v>6</v>
      </c>
      <c r="B34" s="53"/>
      <c r="C34" s="53"/>
      <c r="D34" s="54"/>
      <c r="E34" s="55">
        <f>SUM(E29:E33)</f>
        <v>0</v>
      </c>
    </row>
    <row r="35" spans="1:8" ht="26.1" customHeight="1" thickBot="1" x14ac:dyDescent="0.3">
      <c r="A35" s="198" t="s">
        <v>7</v>
      </c>
      <c r="B35" s="56"/>
      <c r="C35" s="57"/>
      <c r="D35" s="57"/>
      <c r="E35" s="57"/>
      <c r="F35" s="57"/>
      <c r="G35" s="58"/>
    </row>
    <row r="36" spans="1:8" ht="47.25" thickBot="1" x14ac:dyDescent="0.3">
      <c r="A36" s="59" t="s">
        <v>8</v>
      </c>
      <c r="B36" s="143" t="s">
        <v>127</v>
      </c>
      <c r="C36" s="143" t="s">
        <v>128</v>
      </c>
      <c r="D36" s="143" t="s">
        <v>129</v>
      </c>
      <c r="E36" s="60" t="s">
        <v>81</v>
      </c>
      <c r="F36" s="39"/>
      <c r="G36" s="108"/>
      <c r="H36" s="25"/>
    </row>
    <row r="37" spans="1:8" x14ac:dyDescent="0.25">
      <c r="A37" s="61" t="s">
        <v>120</v>
      </c>
      <c r="B37" s="131">
        <v>0</v>
      </c>
      <c r="C37" s="145" t="s">
        <v>10</v>
      </c>
      <c r="D37" s="146"/>
      <c r="E37" s="63">
        <f>ROUND((Table31220[[#This Row],[Estimated Cost (Highlighted)]]*Table31220[[#This Row],['# of Travelers (Highlighted)]]),0)</f>
        <v>0</v>
      </c>
      <c r="F37" s="39"/>
      <c r="G37" s="108"/>
      <c r="H37" s="25"/>
    </row>
    <row r="38" spans="1:8" x14ac:dyDescent="0.25">
      <c r="A38" s="61" t="s">
        <v>11</v>
      </c>
      <c r="B38" s="135">
        <v>0</v>
      </c>
      <c r="C38" s="147"/>
      <c r="D38" s="147"/>
      <c r="E38" s="63">
        <f>ROUND((Table31220[[#This Row],[Estimated Cost (Highlighted)]]*Table31220[[#This Row],[Duration (Highlighted)]]*Table31220[[#This Row],['# of Travelers (Highlighted)]]),0)</f>
        <v>0</v>
      </c>
      <c r="F38" s="39"/>
      <c r="G38" s="108"/>
      <c r="H38" s="25"/>
    </row>
    <row r="39" spans="1:8" x14ac:dyDescent="0.25">
      <c r="A39" s="64" t="s">
        <v>12</v>
      </c>
      <c r="B39" s="135">
        <v>0</v>
      </c>
      <c r="C39" s="147"/>
      <c r="D39" s="148"/>
      <c r="E39" s="63">
        <f>ROUND((Table31220[[#This Row],[Estimated Cost (Highlighted)]]*Table31220[[#This Row],[Duration (Highlighted)]]*Table31220[[#This Row],['# of Travelers (Highlighted)]]),0)</f>
        <v>0</v>
      </c>
      <c r="F39" s="39"/>
      <c r="G39" s="108"/>
      <c r="H39" s="25"/>
    </row>
    <row r="40" spans="1:8" x14ac:dyDescent="0.25">
      <c r="A40" s="64" t="s">
        <v>13</v>
      </c>
      <c r="B40" s="135">
        <v>0</v>
      </c>
      <c r="C40" s="147"/>
      <c r="D40" s="148"/>
      <c r="E40" s="63">
        <f>ROUND((Table31220[[#This Row],[Estimated Cost (Highlighted)]]*Table31220[[#This Row],[Duration (Highlighted)]]*Table31220[[#This Row],['# of Travelers (Highlighted)]]),0)</f>
        <v>0</v>
      </c>
      <c r="F40" s="39"/>
      <c r="G40" s="108"/>
      <c r="H40" s="25"/>
    </row>
    <row r="41" spans="1:8" ht="24" thickBot="1" x14ac:dyDescent="0.3">
      <c r="A41" s="65" t="s">
        <v>145</v>
      </c>
      <c r="B41" s="189">
        <v>0</v>
      </c>
      <c r="C41" s="149"/>
      <c r="D41" s="150"/>
      <c r="E41" s="63">
        <f>ROUND((Table31220[[#This Row],[Estimated Cost (Highlighted)]]*Table31220[[#This Row],[Duration (Highlighted)]]*Table31220[[#This Row],['# of Travelers (Highlighted)]]),0)</f>
        <v>0</v>
      </c>
      <c r="F41" s="39"/>
      <c r="G41" s="108"/>
      <c r="H41" s="25"/>
    </row>
    <row r="42" spans="1:8" ht="24" thickBot="1" x14ac:dyDescent="0.3">
      <c r="A42" s="66" t="s">
        <v>14</v>
      </c>
      <c r="B42" s="11"/>
      <c r="C42" s="11"/>
      <c r="D42" s="11"/>
      <c r="E42" s="67">
        <f>SUM(E37:E41)</f>
        <v>0</v>
      </c>
      <c r="F42" s="39"/>
      <c r="G42" s="108"/>
      <c r="H42" s="25"/>
    </row>
    <row r="43" spans="1:8" x14ac:dyDescent="0.25">
      <c r="A43" s="61" t="s">
        <v>120</v>
      </c>
      <c r="B43" s="131">
        <v>0</v>
      </c>
      <c r="C43" s="145" t="s">
        <v>10</v>
      </c>
      <c r="D43" s="146">
        <v>0</v>
      </c>
      <c r="E43" s="63">
        <f>ROUND((Table31220[[#This Row],[Estimated Cost (Highlighted)]]*Table31220[[#This Row],['# of Travelers (Highlighted)]]),0)</f>
        <v>0</v>
      </c>
      <c r="F43" s="39"/>
      <c r="G43" s="108"/>
      <c r="H43" s="25"/>
    </row>
    <row r="44" spans="1:8" x14ac:dyDescent="0.25">
      <c r="A44" s="61" t="s">
        <v>11</v>
      </c>
      <c r="B44" s="135">
        <v>0</v>
      </c>
      <c r="C44" s="147">
        <v>0</v>
      </c>
      <c r="D44" s="147">
        <v>0</v>
      </c>
      <c r="E44" s="63">
        <f>ROUND((Table31220[[#This Row],[Estimated Cost (Highlighted)]]*Table31220[[#This Row],[Duration (Highlighted)]]*Table31220[[#This Row],['# of Travelers (Highlighted)]]),0)</f>
        <v>0</v>
      </c>
      <c r="F44" s="39"/>
      <c r="G44" s="108"/>
      <c r="H44" s="25"/>
    </row>
    <row r="45" spans="1:8" x14ac:dyDescent="0.25">
      <c r="A45" s="64" t="s">
        <v>12</v>
      </c>
      <c r="B45" s="135">
        <v>0</v>
      </c>
      <c r="C45" s="147">
        <v>0</v>
      </c>
      <c r="D45" s="148">
        <v>0</v>
      </c>
      <c r="E45" s="63">
        <f>ROUND((Table31220[[#This Row],[Estimated Cost (Highlighted)]]*Table31220[[#This Row],[Duration (Highlighted)]]*Table31220[[#This Row],['# of Travelers (Highlighted)]]),0)</f>
        <v>0</v>
      </c>
      <c r="F45" s="39"/>
      <c r="G45" s="110"/>
      <c r="H45" s="25"/>
    </row>
    <row r="46" spans="1:8" x14ac:dyDescent="0.25">
      <c r="A46" s="68" t="s">
        <v>13</v>
      </c>
      <c r="B46" s="135">
        <v>0</v>
      </c>
      <c r="C46" s="147">
        <v>0</v>
      </c>
      <c r="D46" s="148">
        <v>0</v>
      </c>
      <c r="E46" s="63">
        <f>ROUND((Table31220[[#This Row],[Estimated Cost (Highlighted)]]*Table31220[[#This Row],[Duration (Highlighted)]]*Table31220[[#This Row],['# of Travelers (Highlighted)]]),0)</f>
        <v>0</v>
      </c>
      <c r="F46" s="39"/>
      <c r="G46" s="110"/>
      <c r="H46" s="25"/>
    </row>
    <row r="47" spans="1:8" ht="24" thickBot="1" x14ac:dyDescent="0.3">
      <c r="A47" s="65" t="s">
        <v>145</v>
      </c>
      <c r="B47" s="189">
        <v>0</v>
      </c>
      <c r="C47" s="149">
        <v>0</v>
      </c>
      <c r="D47" s="150">
        <v>0</v>
      </c>
      <c r="E47" s="63">
        <f>ROUND((Table31220[[#This Row],[Estimated Cost (Highlighted)]]*Table31220[[#This Row],[Duration (Highlighted)]]*Table31220[[#This Row],['# of Travelers (Highlighted)]]),0)</f>
        <v>0</v>
      </c>
      <c r="F47" s="39"/>
      <c r="G47" s="108"/>
      <c r="H47" s="25"/>
    </row>
    <row r="48" spans="1:8" ht="24" thickBot="1" x14ac:dyDescent="0.3">
      <c r="A48" s="66" t="s">
        <v>15</v>
      </c>
      <c r="B48" s="11"/>
      <c r="C48" s="11"/>
      <c r="D48" s="11"/>
      <c r="E48" s="67">
        <f>SUM(E43:E47)</f>
        <v>0</v>
      </c>
      <c r="F48" s="39"/>
      <c r="G48" s="108"/>
      <c r="H48" s="25"/>
    </row>
    <row r="49" spans="1:8" ht="21.95" customHeight="1" x14ac:dyDescent="0.25">
      <c r="A49" s="61" t="s">
        <v>120</v>
      </c>
      <c r="B49" s="131">
        <v>0</v>
      </c>
      <c r="C49" s="145" t="s">
        <v>10</v>
      </c>
      <c r="D49" s="146">
        <v>0</v>
      </c>
      <c r="E49" s="63">
        <f>ROUND((Table31220[[#This Row],[Estimated Cost (Highlighted)]]*Table31220[[#This Row],['# of Travelers (Highlighted)]]),0)</f>
        <v>0</v>
      </c>
      <c r="F49" s="39"/>
      <c r="G49" s="108"/>
      <c r="H49" s="25"/>
    </row>
    <row r="50" spans="1:8" x14ac:dyDescent="0.25">
      <c r="A50" s="61" t="s">
        <v>11</v>
      </c>
      <c r="B50" s="135">
        <v>0</v>
      </c>
      <c r="C50" s="147"/>
      <c r="D50" s="147">
        <v>0</v>
      </c>
      <c r="E50" s="63">
        <f>ROUND((Table31220[[#This Row],[Estimated Cost (Highlighted)]]*Table31220[[#This Row],[Duration (Highlighted)]]*Table31220[[#This Row],['# of Travelers (Highlighted)]]),0)</f>
        <v>0</v>
      </c>
      <c r="F50" s="39"/>
      <c r="G50" s="108"/>
      <c r="H50" s="25"/>
    </row>
    <row r="51" spans="1:8" x14ac:dyDescent="0.25">
      <c r="A51" s="64" t="s">
        <v>12</v>
      </c>
      <c r="B51" s="135">
        <v>0</v>
      </c>
      <c r="C51" s="147">
        <v>0</v>
      </c>
      <c r="D51" s="148">
        <v>0</v>
      </c>
      <c r="E51" s="63">
        <f>ROUND((Table31220[[#This Row],[Estimated Cost (Highlighted)]]*Table31220[[#This Row],[Duration (Highlighted)]]*Table31220[[#This Row],['# of Travelers (Highlighted)]]),0)</f>
        <v>0</v>
      </c>
      <c r="F51" s="39"/>
      <c r="G51" s="108"/>
      <c r="H51" s="25"/>
    </row>
    <row r="52" spans="1:8" x14ac:dyDescent="0.25">
      <c r="A52" s="68" t="s">
        <v>13</v>
      </c>
      <c r="B52" s="135">
        <v>0</v>
      </c>
      <c r="C52" s="147">
        <v>0</v>
      </c>
      <c r="D52" s="148">
        <v>0</v>
      </c>
      <c r="E52" s="63">
        <f>ROUND((Table31220[[#This Row],[Estimated Cost (Highlighted)]]*Table31220[[#This Row],[Duration (Highlighted)]]*Table31220[[#This Row],['# of Travelers (Highlighted)]]),0)</f>
        <v>0</v>
      </c>
      <c r="F52" s="39"/>
      <c r="G52" s="108"/>
      <c r="H52" s="25"/>
    </row>
    <row r="53" spans="1:8" ht="24" thickBot="1" x14ac:dyDescent="0.3">
      <c r="A53" s="65" t="s">
        <v>145</v>
      </c>
      <c r="B53" s="189">
        <v>0</v>
      </c>
      <c r="C53" s="149">
        <v>0</v>
      </c>
      <c r="D53" s="150">
        <v>0</v>
      </c>
      <c r="E53" s="63">
        <f>ROUND((Table31220[[#This Row],[Estimated Cost (Highlighted)]]*Table31220[[#This Row],[Duration (Highlighted)]]*Table31220[[#This Row],['# of Travelers (Highlighted)]]),0)</f>
        <v>0</v>
      </c>
      <c r="F53" s="39"/>
      <c r="G53" s="108"/>
      <c r="H53" s="25"/>
    </row>
    <row r="54" spans="1:8" ht="24" thickBot="1" x14ac:dyDescent="0.3">
      <c r="A54" s="66" t="s">
        <v>16</v>
      </c>
      <c r="B54" s="200"/>
      <c r="C54" s="11"/>
      <c r="D54" s="11"/>
      <c r="E54" s="67">
        <f>SUM(E49:E53)</f>
        <v>0</v>
      </c>
      <c r="F54" s="39"/>
      <c r="G54" s="108"/>
      <c r="H54" s="25"/>
    </row>
    <row r="55" spans="1:8" x14ac:dyDescent="0.25">
      <c r="A55" s="61" t="s">
        <v>120</v>
      </c>
      <c r="B55" s="189">
        <v>0</v>
      </c>
      <c r="C55" s="145" t="s">
        <v>10</v>
      </c>
      <c r="D55" s="150"/>
      <c r="E55" s="63">
        <f>ROUND((Table31220[[#This Row],[Estimated Cost (Highlighted)]]*Table31220[[#This Row],['# of Travelers (Highlighted)]]),0)</f>
        <v>0</v>
      </c>
      <c r="F55" s="39"/>
      <c r="G55" s="108"/>
      <c r="H55" s="25"/>
    </row>
    <row r="56" spans="1:8" x14ac:dyDescent="0.25">
      <c r="A56" s="61" t="s">
        <v>11</v>
      </c>
      <c r="B56" s="189">
        <v>0</v>
      </c>
      <c r="C56" s="149"/>
      <c r="D56" s="150"/>
      <c r="E56" s="63">
        <f>ROUND((Table31220[[#This Row],[Estimated Cost (Highlighted)]]*Table31220[[#This Row],[Duration (Highlighted)]]*Table31220[[#This Row],['# of Travelers (Highlighted)]]),0)</f>
        <v>0</v>
      </c>
      <c r="F56" s="39"/>
      <c r="G56" s="108"/>
      <c r="H56" s="25"/>
    </row>
    <row r="57" spans="1:8" x14ac:dyDescent="0.25">
      <c r="A57" s="64" t="s">
        <v>12</v>
      </c>
      <c r="B57" s="189">
        <v>0</v>
      </c>
      <c r="C57" s="149"/>
      <c r="D57" s="150"/>
      <c r="E57" s="63">
        <f>ROUND((Table31220[[#This Row],[Estimated Cost (Highlighted)]]*Table31220[[#This Row],[Duration (Highlighted)]]*Table31220[[#This Row],['# of Travelers (Highlighted)]]),0)</f>
        <v>0</v>
      </c>
      <c r="F57" s="39"/>
      <c r="G57" s="108"/>
      <c r="H57" s="25"/>
    </row>
    <row r="58" spans="1:8" x14ac:dyDescent="0.25">
      <c r="A58" s="68" t="s">
        <v>13</v>
      </c>
      <c r="B58" s="189">
        <v>0</v>
      </c>
      <c r="C58" s="149"/>
      <c r="D58" s="150"/>
      <c r="E58" s="63">
        <f>ROUND((Table31220[[#This Row],[Estimated Cost (Highlighted)]]*Table31220[[#This Row],[Duration (Highlighted)]]*Table31220[[#This Row],['# of Travelers (Highlighted)]]),0)</f>
        <v>0</v>
      </c>
      <c r="F58" s="39"/>
      <c r="G58" s="108"/>
      <c r="H58" s="25"/>
    </row>
    <row r="59" spans="1:8" ht="24" thickBot="1" x14ac:dyDescent="0.3">
      <c r="A59" s="65" t="s">
        <v>145</v>
      </c>
      <c r="B59" s="189">
        <v>0</v>
      </c>
      <c r="C59" s="149"/>
      <c r="D59" s="150"/>
      <c r="E59" s="63">
        <f>ROUND((Table31220[[#This Row],[Estimated Cost (Highlighted)]]*Table31220[[#This Row],[Duration (Highlighted)]]*Table31220[[#This Row],['# of Travelers (Highlighted)]]),0)</f>
        <v>0</v>
      </c>
      <c r="F59" s="39"/>
      <c r="G59" s="108"/>
      <c r="H59" s="25"/>
    </row>
    <row r="60" spans="1:8" ht="24" thickBot="1" x14ac:dyDescent="0.3">
      <c r="A60" s="66" t="s">
        <v>66</v>
      </c>
      <c r="B60" s="11"/>
      <c r="C60" s="11"/>
      <c r="D60" s="11"/>
      <c r="E60" s="67">
        <f>SUM(E55:E59)</f>
        <v>0</v>
      </c>
      <c r="F60" s="39"/>
      <c r="G60" s="108"/>
      <c r="H60" s="25"/>
    </row>
    <row r="61" spans="1:8" ht="24" thickBot="1" x14ac:dyDescent="0.3">
      <c r="A61" s="69" t="s">
        <v>144</v>
      </c>
      <c r="B61" s="69"/>
      <c r="C61" s="69"/>
      <c r="D61" s="69"/>
      <c r="E61" s="70">
        <f>SUM(E42,E48,E54,E60)</f>
        <v>0</v>
      </c>
      <c r="F61" s="25"/>
      <c r="G61" s="25"/>
    </row>
    <row r="62" spans="1:8" ht="24" thickBot="1" x14ac:dyDescent="0.3">
      <c r="A62" s="196" t="s">
        <v>59</v>
      </c>
      <c r="B62" s="178" t="s">
        <v>113</v>
      </c>
      <c r="C62" s="72"/>
      <c r="D62" s="72"/>
      <c r="E62" s="72"/>
      <c r="F62" s="72"/>
      <c r="G62" s="73"/>
    </row>
    <row r="63" spans="1:8" ht="47.25" thickBot="1" x14ac:dyDescent="0.3">
      <c r="A63" s="160" t="s">
        <v>130</v>
      </c>
      <c r="B63" s="161" t="s">
        <v>131</v>
      </c>
      <c r="C63" s="161" t="s">
        <v>132</v>
      </c>
      <c r="D63" s="74" t="s">
        <v>80</v>
      </c>
    </row>
    <row r="64" spans="1:8" x14ac:dyDescent="0.25">
      <c r="A64" s="162" t="s">
        <v>39</v>
      </c>
      <c r="B64" s="163">
        <v>0</v>
      </c>
      <c r="C64" s="151">
        <v>0</v>
      </c>
      <c r="D64" s="75">
        <f>ROUND(Table51321[[#This Row],[Quantity (Highlighted)]]*Table51321[[#This Row],[Price per Unit (Highlighted)]],0)</f>
        <v>0</v>
      </c>
    </row>
    <row r="65" spans="1:7" x14ac:dyDescent="0.25">
      <c r="A65" s="164" t="s">
        <v>40</v>
      </c>
      <c r="B65" s="147">
        <v>0</v>
      </c>
      <c r="C65" s="151">
        <v>0</v>
      </c>
      <c r="D65" s="75">
        <f>ROUND(Table51321[[#This Row],[Quantity (Highlighted)]]*Table51321[[#This Row],[Price per Unit (Highlighted)]],0)</f>
        <v>0</v>
      </c>
    </row>
    <row r="66" spans="1:7" x14ac:dyDescent="0.25">
      <c r="A66" s="164" t="s">
        <v>41</v>
      </c>
      <c r="B66" s="147">
        <v>0</v>
      </c>
      <c r="C66" s="151">
        <v>0</v>
      </c>
      <c r="D66" s="75">
        <f>ROUND(Table51321[[#This Row],[Quantity (Highlighted)]]*Table51321[[#This Row],[Price per Unit (Highlighted)]],0)</f>
        <v>0</v>
      </c>
    </row>
    <row r="67" spans="1:7" x14ac:dyDescent="0.25">
      <c r="A67" s="164"/>
      <c r="B67" s="147">
        <v>0</v>
      </c>
      <c r="C67" s="151">
        <v>0</v>
      </c>
      <c r="D67" s="75">
        <f>ROUND(Table51321[[#This Row],[Quantity (Highlighted)]]*Table51321[[#This Row],[Price per Unit (Highlighted)]],0)</f>
        <v>0</v>
      </c>
    </row>
    <row r="68" spans="1:7" x14ac:dyDescent="0.25">
      <c r="A68" s="164"/>
      <c r="B68" s="147">
        <v>0</v>
      </c>
      <c r="C68" s="165">
        <v>0</v>
      </c>
      <c r="D68" s="75">
        <f>ROUND(Table51321[[#This Row],[Quantity (Highlighted)]]*Table51321[[#This Row],[Price per Unit (Highlighted)]],0)</f>
        <v>0</v>
      </c>
    </row>
    <row r="69" spans="1:7" x14ac:dyDescent="0.25">
      <c r="A69" s="164"/>
      <c r="B69" s="147">
        <v>0</v>
      </c>
      <c r="C69" s="165">
        <v>0</v>
      </c>
      <c r="D69" s="75">
        <f>ROUND(Table51321[[#This Row],[Quantity (Highlighted)]]*Table51321[[#This Row],[Price per Unit (Highlighted)]],0)</f>
        <v>0</v>
      </c>
    </row>
    <row r="70" spans="1:7" x14ac:dyDescent="0.25">
      <c r="A70" s="164"/>
      <c r="B70" s="147">
        <v>0</v>
      </c>
      <c r="C70" s="151">
        <v>0</v>
      </c>
      <c r="D70" s="75">
        <f>ROUND(Table51321[[#This Row],[Quantity (Highlighted)]]*Table51321[[#This Row],[Price per Unit (Highlighted)]],0)</f>
        <v>0</v>
      </c>
    </row>
    <row r="71" spans="1:7" ht="24" thickBot="1" x14ac:dyDescent="0.3">
      <c r="A71" s="166"/>
      <c r="B71" s="149">
        <v>0</v>
      </c>
      <c r="C71" s="167">
        <v>0</v>
      </c>
      <c r="D71" s="75">
        <f>ROUND(Table51321[[#This Row],[Quantity (Highlighted)]]*Table51321[[#This Row],[Price per Unit (Highlighted)]],0)</f>
        <v>0</v>
      </c>
    </row>
    <row r="72" spans="1:7" ht="47.25" thickBot="1" x14ac:dyDescent="0.3">
      <c r="A72" s="77" t="s">
        <v>17</v>
      </c>
      <c r="B72" s="78"/>
      <c r="C72" s="78"/>
      <c r="D72" s="70">
        <f>SUM(D64:D71)</f>
        <v>0</v>
      </c>
      <c r="F72" s="25"/>
      <c r="G72" s="25"/>
    </row>
    <row r="73" spans="1:7" ht="24" thickBot="1" x14ac:dyDescent="0.3">
      <c r="A73" s="197" t="s">
        <v>18</v>
      </c>
      <c r="B73" s="179" t="s">
        <v>115</v>
      </c>
      <c r="C73" s="80"/>
      <c r="D73" s="80"/>
      <c r="E73" s="80"/>
      <c r="F73" s="80"/>
      <c r="G73" s="58"/>
    </row>
    <row r="74" spans="1:7" ht="70.5" thickBot="1" x14ac:dyDescent="0.3">
      <c r="A74" s="168" t="s">
        <v>133</v>
      </c>
      <c r="B74" s="169" t="s">
        <v>134</v>
      </c>
      <c r="C74" s="143" t="s">
        <v>131</v>
      </c>
      <c r="D74" s="168" t="s">
        <v>132</v>
      </c>
      <c r="E74" s="60" t="s">
        <v>79</v>
      </c>
    </row>
    <row r="75" spans="1:7" ht="24" thickBot="1" x14ac:dyDescent="0.3">
      <c r="A75" s="170"/>
      <c r="B75" s="171" t="s">
        <v>61</v>
      </c>
      <c r="C75" s="163"/>
      <c r="D75" s="201">
        <v>0</v>
      </c>
      <c r="E75" s="82">
        <f>ROUND((Table61422[[#This Row],[Quantity (Highlighted)]]*Table61422[[#This Row],[Price per Unit (Highlighted)]]),0)</f>
        <v>0</v>
      </c>
    </row>
    <row r="76" spans="1:7" ht="24" thickBot="1" x14ac:dyDescent="0.3">
      <c r="A76" s="173"/>
      <c r="B76" s="171" t="s">
        <v>62</v>
      </c>
      <c r="C76" s="147">
        <v>0</v>
      </c>
      <c r="D76" s="202">
        <v>0</v>
      </c>
      <c r="E76" s="82">
        <f>ROUND((Table61422[[#This Row],[Quantity (Highlighted)]]*Table61422[[#This Row],[Price per Unit (Highlighted)]]),0)</f>
        <v>0</v>
      </c>
    </row>
    <row r="77" spans="1:7" ht="24" thickBot="1" x14ac:dyDescent="0.3">
      <c r="A77" s="173"/>
      <c r="B77" s="171" t="s">
        <v>63</v>
      </c>
      <c r="C77" s="147">
        <v>0</v>
      </c>
      <c r="D77" s="202">
        <v>0</v>
      </c>
      <c r="E77" s="82">
        <f>ROUND((Table61422[[#This Row],[Quantity (Highlighted)]]*Table61422[[#This Row],[Price per Unit (Highlighted)]]),0)</f>
        <v>0</v>
      </c>
    </row>
    <row r="78" spans="1:7" ht="24" thickBot="1" x14ac:dyDescent="0.3">
      <c r="A78" s="16"/>
      <c r="B78" s="174"/>
      <c r="C78" s="147"/>
      <c r="D78" s="202">
        <v>0</v>
      </c>
      <c r="E78" s="82">
        <f>ROUND((Table61422[[#This Row],[Quantity (Highlighted)]]*Table61422[[#This Row],[Price per Unit (Highlighted)]]),0)</f>
        <v>0</v>
      </c>
    </row>
    <row r="79" spans="1:7" ht="24" thickBot="1" x14ac:dyDescent="0.3">
      <c r="A79" s="16"/>
      <c r="B79" s="174"/>
      <c r="C79" s="147">
        <v>0</v>
      </c>
      <c r="D79" s="202">
        <v>0</v>
      </c>
      <c r="E79" s="82">
        <f>ROUND((Table61422[[#This Row],[Quantity (Highlighted)]]*Table61422[[#This Row],[Price per Unit (Highlighted)]]),0)</f>
        <v>0</v>
      </c>
    </row>
    <row r="80" spans="1:7" ht="24" thickBot="1" x14ac:dyDescent="0.3">
      <c r="A80" s="16"/>
      <c r="B80" s="174"/>
      <c r="C80" s="147">
        <v>0</v>
      </c>
      <c r="D80" s="202">
        <v>0</v>
      </c>
      <c r="E80" s="82">
        <f>ROUND((Table61422[[#This Row],[Quantity (Highlighted)]]*Table61422[[#This Row],[Price per Unit (Highlighted)]]),0)</f>
        <v>0</v>
      </c>
    </row>
    <row r="81" spans="1:8" x14ac:dyDescent="0.25">
      <c r="A81" s="16"/>
      <c r="B81" s="174"/>
      <c r="C81" s="149">
        <v>0</v>
      </c>
      <c r="D81" s="203">
        <v>0</v>
      </c>
      <c r="E81" s="82">
        <f>ROUND((Table61422[[#This Row],[Quantity (Highlighted)]]*Table61422[[#This Row],[Price per Unit (Highlighted)]]),0)</f>
        <v>0</v>
      </c>
    </row>
    <row r="82" spans="1:8" ht="24" thickBot="1" x14ac:dyDescent="0.3">
      <c r="A82" s="83" t="s">
        <v>21</v>
      </c>
      <c r="B82" s="84"/>
      <c r="C82" s="53"/>
      <c r="D82" s="85"/>
      <c r="E82" s="55">
        <f>SUM(E75:E81)</f>
        <v>0</v>
      </c>
    </row>
    <row r="83" spans="1:8" ht="24" thickBot="1" x14ac:dyDescent="0.3">
      <c r="A83" s="87" t="s">
        <v>22</v>
      </c>
      <c r="B83" s="88" t="s">
        <v>114</v>
      </c>
      <c r="C83" s="88"/>
      <c r="D83" s="88"/>
      <c r="E83" s="88"/>
      <c r="F83" s="88"/>
      <c r="G83" s="94"/>
    </row>
    <row r="84" spans="1:8" ht="70.5" thickBot="1" x14ac:dyDescent="0.3">
      <c r="A84" s="156" t="s">
        <v>135</v>
      </c>
      <c r="B84" s="157" t="s">
        <v>136</v>
      </c>
      <c r="C84" s="158" t="s">
        <v>137</v>
      </c>
      <c r="D84" s="159" t="s">
        <v>138</v>
      </c>
      <c r="E84" s="51" t="s">
        <v>77</v>
      </c>
    </row>
    <row r="85" spans="1:8" ht="20.85" customHeight="1" x14ac:dyDescent="0.25">
      <c r="A85" s="152" t="s">
        <v>42</v>
      </c>
      <c r="B85" s="153" t="s">
        <v>43</v>
      </c>
      <c r="C85" s="182"/>
      <c r="D85" s="131">
        <v>0</v>
      </c>
      <c r="E85" s="62">
        <f>ROUND(Table71523[[#This Row],[Hours (Highlighted)]]*Table71523[[#This Row],[Hourly Rate (Highlighted)]],0)</f>
        <v>0</v>
      </c>
    </row>
    <row r="86" spans="1:8" ht="46.5" x14ac:dyDescent="0.25">
      <c r="A86" s="154" t="s">
        <v>56</v>
      </c>
      <c r="B86" s="155" t="s">
        <v>43</v>
      </c>
      <c r="C86" s="183"/>
      <c r="D86" s="131">
        <v>0</v>
      </c>
      <c r="E86" s="62">
        <f>ROUND(Table71523[[#This Row],[Hours (Highlighted)]]*Table71523[[#This Row],[Hourly Rate (Highlighted)]],0)</f>
        <v>0</v>
      </c>
    </row>
    <row r="87" spans="1:8" x14ac:dyDescent="0.25">
      <c r="A87" s="154">
        <f>A78</f>
        <v>0</v>
      </c>
      <c r="B87" s="155"/>
      <c r="C87" s="183"/>
      <c r="D87" s="131">
        <v>0</v>
      </c>
      <c r="E87" s="62">
        <f>ROUND(Table71523[[#This Row],[Hours (Highlighted)]]*Table71523[[#This Row],[Hourly Rate (Highlighted)]],0)</f>
        <v>0</v>
      </c>
    </row>
    <row r="88" spans="1:8" x14ac:dyDescent="0.25">
      <c r="A88" s="154">
        <f>A79</f>
        <v>0</v>
      </c>
      <c r="B88" s="155"/>
      <c r="C88" s="183"/>
      <c r="D88" s="131">
        <v>0</v>
      </c>
      <c r="E88" s="62">
        <f>ROUND(Table71523[[#This Row],[Hours (Highlighted)]]*Table71523[[#This Row],[Hourly Rate (Highlighted)]],0)</f>
        <v>0</v>
      </c>
    </row>
    <row r="89" spans="1:8" x14ac:dyDescent="0.25">
      <c r="A89" s="154">
        <f>A80</f>
        <v>0</v>
      </c>
      <c r="B89" s="155"/>
      <c r="C89" s="183"/>
      <c r="D89" s="131">
        <v>0</v>
      </c>
      <c r="E89" s="62">
        <f>ROUND(Table71523[[#This Row],[Hours (Highlighted)]]*Table71523[[#This Row],[Hourly Rate (Highlighted)]],0)</f>
        <v>0</v>
      </c>
    </row>
    <row r="90" spans="1:8" ht="47.25" thickBot="1" x14ac:dyDescent="0.3">
      <c r="A90" s="46" t="s">
        <v>23</v>
      </c>
      <c r="B90" s="89"/>
      <c r="C90" s="90"/>
      <c r="D90" s="91"/>
      <c r="E90" s="49">
        <f>SUM(E85:E89)</f>
        <v>0</v>
      </c>
    </row>
    <row r="91" spans="1:8" ht="24" thickBot="1" x14ac:dyDescent="0.3">
      <c r="A91" s="87" t="s">
        <v>24</v>
      </c>
      <c r="B91" s="92"/>
      <c r="C91" s="93"/>
      <c r="D91" s="93"/>
      <c r="E91" s="93"/>
      <c r="F91" s="93"/>
      <c r="G91" s="94"/>
    </row>
    <row r="92" spans="1:8" s="96" customFormat="1" ht="47.25" thickBot="1" x14ac:dyDescent="0.3">
      <c r="A92" s="168" t="s">
        <v>139</v>
      </c>
      <c r="B92" s="190" t="s">
        <v>140</v>
      </c>
      <c r="C92" s="143" t="s">
        <v>131</v>
      </c>
      <c r="D92" s="157" t="s">
        <v>132</v>
      </c>
      <c r="E92" s="60" t="s">
        <v>78</v>
      </c>
      <c r="H92" s="111"/>
    </row>
    <row r="93" spans="1:8" ht="46.5" x14ac:dyDescent="0.25">
      <c r="A93" s="185" t="s">
        <v>43</v>
      </c>
      <c r="B93" s="186" t="s">
        <v>64</v>
      </c>
      <c r="C93" s="163"/>
      <c r="D93" s="131">
        <v>0</v>
      </c>
      <c r="E93" s="62">
        <f>ROUND((Table81624[[#This Row],[Quantity (Highlighted)]]*Table81624[[#This Row],[Price per Unit (Highlighted)]]),0)</f>
        <v>0</v>
      </c>
    </row>
    <row r="94" spans="1:8" ht="46.5" x14ac:dyDescent="0.25">
      <c r="A94" s="16" t="s">
        <v>43</v>
      </c>
      <c r="B94" s="174" t="s">
        <v>65</v>
      </c>
      <c r="C94" s="147"/>
      <c r="D94" s="135">
        <v>0</v>
      </c>
      <c r="E94" s="62">
        <f>ROUND((Table81624[[#This Row],[Quantity (Highlighted)]]*Table81624[[#This Row],[Price per Unit (Highlighted)]]),0)</f>
        <v>0</v>
      </c>
    </row>
    <row r="95" spans="1:8" x14ac:dyDescent="0.25">
      <c r="A95" s="16"/>
      <c r="B95" s="174">
        <v>0</v>
      </c>
      <c r="C95" s="147"/>
      <c r="D95" s="135">
        <v>0</v>
      </c>
      <c r="E95" s="62">
        <f>ROUND((Table81624[[#This Row],[Quantity (Highlighted)]]*Table81624[[#This Row],[Price per Unit (Highlighted)]]),0)</f>
        <v>0</v>
      </c>
    </row>
    <row r="96" spans="1:8" x14ac:dyDescent="0.25">
      <c r="A96" s="16"/>
      <c r="B96" s="174">
        <v>0</v>
      </c>
      <c r="C96" s="147"/>
      <c r="D96" s="135">
        <v>0</v>
      </c>
      <c r="E96" s="62">
        <f>ROUND((Table81624[[#This Row],[Quantity (Highlighted)]]*Table81624[[#This Row],[Price per Unit (Highlighted)]]),0)</f>
        <v>0</v>
      </c>
    </row>
    <row r="97" spans="1:10" x14ac:dyDescent="0.25">
      <c r="A97" s="16"/>
      <c r="B97" s="174">
        <v>0</v>
      </c>
      <c r="C97" s="147"/>
      <c r="D97" s="135">
        <v>0</v>
      </c>
      <c r="E97" s="62">
        <f>ROUND((Table81624[[#This Row],[Quantity (Highlighted)]]*Table81624[[#This Row],[Price per Unit (Highlighted)]]),0)</f>
        <v>0</v>
      </c>
    </row>
    <row r="98" spans="1:10" ht="24" thickBot="1" x14ac:dyDescent="0.3">
      <c r="A98" s="187"/>
      <c r="B98" s="188"/>
      <c r="C98" s="149"/>
      <c r="D98" s="189">
        <v>0</v>
      </c>
      <c r="E98" s="62">
        <f>ROUND((Table81624[[#This Row],[Quantity (Highlighted)]]*Table81624[[#This Row],[Price per Unit (Highlighted)]]),0)</f>
        <v>0</v>
      </c>
    </row>
    <row r="99" spans="1:10" ht="24" thickBot="1" x14ac:dyDescent="0.3">
      <c r="A99" s="17" t="s">
        <v>28</v>
      </c>
      <c r="B99" s="18"/>
      <c r="C99" s="19"/>
      <c r="D99" s="19"/>
      <c r="E99" s="20">
        <f>SUM(E93:E98)</f>
        <v>0</v>
      </c>
      <c r="J99" s="98"/>
    </row>
    <row r="100" spans="1:10" ht="24" thickBot="1" x14ac:dyDescent="0.3">
      <c r="A100" s="199" t="s">
        <v>58</v>
      </c>
      <c r="B100" s="97" t="s">
        <v>151</v>
      </c>
      <c r="C100" s="57"/>
      <c r="D100" s="57"/>
      <c r="E100" s="57"/>
      <c r="F100" s="57"/>
      <c r="G100" s="58"/>
    </row>
    <row r="101" spans="1:10" ht="65.099999999999994" customHeight="1" thickBot="1" x14ac:dyDescent="0.3">
      <c r="A101" s="81" t="s">
        <v>29</v>
      </c>
      <c r="B101" s="143" t="s">
        <v>141</v>
      </c>
      <c r="C101" s="95" t="s">
        <v>30</v>
      </c>
      <c r="D101" s="143" t="s">
        <v>142</v>
      </c>
      <c r="E101" s="60" t="s">
        <v>31</v>
      </c>
    </row>
    <row r="102" spans="1:10" ht="46.5" x14ac:dyDescent="0.25">
      <c r="A102" s="175" t="s">
        <v>44</v>
      </c>
      <c r="B102" s="176">
        <v>0</v>
      </c>
      <c r="C102" s="177"/>
      <c r="D102" s="144">
        <v>0</v>
      </c>
      <c r="E102" s="106">
        <f>ROUND((Table91725[[#This Row],[IDC Rate (Highlighted)]]*Table91725[[#This Row],[Base Amount** (Highlighted)]]),0)</f>
        <v>0</v>
      </c>
    </row>
    <row r="103" spans="1:10" ht="24" thickBot="1" x14ac:dyDescent="0.3">
      <c r="A103" s="99" t="s">
        <v>88</v>
      </c>
      <c r="B103" s="86"/>
      <c r="E103" s="181"/>
    </row>
    <row r="104" spans="1:10" ht="70.5" customHeight="1" x14ac:dyDescent="0.25">
      <c r="A104" s="100" t="s">
        <v>32</v>
      </c>
      <c r="B104" s="204">
        <f>SUM(E102,E99,E90,E82,D72,E61,E34,G26)</f>
        <v>0</v>
      </c>
    </row>
    <row r="105" spans="1:10" ht="70.5" thickBot="1" x14ac:dyDescent="0.3">
      <c r="A105" s="104" t="s">
        <v>57</v>
      </c>
      <c r="B105" s="105" t="e">
        <f>B13-B104</f>
        <v>#VALUE!</v>
      </c>
    </row>
  </sheetData>
  <sheetProtection formatCells="0" formatColumns="0" formatRows="0" insertRows="0"/>
  <conditionalFormatting sqref="A105:B105">
    <cfRule type="cellIs" dxfId="3" priority="1" operator="greaterThan">
      <formula>0</formula>
    </cfRule>
    <cfRule type="cellIs" dxfId="2" priority="2" operator="lessThan">
      <formula>0</formula>
    </cfRule>
  </conditionalFormatting>
  <dataValidations count="6">
    <dataValidation type="whole" errorStyle="warning" allowBlank="1" showInputMessage="1" showErrorMessage="1" errorTitle="Whole Numbers Only" error="Number of travelers should not contain a decimal. Only whole numbers are accepted. " sqref="D49:D53 D43:D47 D37:D41" xr:uid="{67CD5BCF-F792-47B8-8D82-5752AFA94C16}">
      <formula1>0</formula1>
      <formula2>100</formula2>
    </dataValidation>
    <dataValidation type="decimal" operator="greaterThanOrEqual" allowBlank="1" showInputMessage="1" showErrorMessage="1" errorTitle="Incorrect Cost Categorization" error="Equipment items must cost at least  $10,000 per unit. Items less than $10,000 should be captured under 'Supplies'." sqref="C64:C71" xr:uid="{0B4BCCE2-CE93-450A-AD95-FAFADAFD0111}">
      <formula1>10000</formula1>
    </dataValidation>
    <dataValidation type="decimal" operator="lessThanOrEqual" allowBlank="1" showInputMessage="1" showErrorMessage="1" errorTitle="Incorrect Cost Categorization" error="Supply items cannot cost more than $9,999. Items over this amount should be categorized as 'Equipment'." sqref="D75:D81" xr:uid="{CC19BE5E-2A4E-44CA-8289-AE8A1942AD79}">
      <formula1>9999</formula1>
    </dataValidation>
    <dataValidation type="whole" operator="lessThanOrEqual" allowBlank="1" showInputMessage="1" showErrorMessage="1" errorTitle="Whole Numbers Only" error="Quantity should be given only as a whole number, please remove decimal amount. " sqref="C93:C98" xr:uid="{A3B28398-504C-40AA-B8E0-3E27E52331CD}">
      <formula1>9999</formula1>
    </dataValidation>
    <dataValidation type="whole" operator="lessThan" allowBlank="1" showInputMessage="1" showErrorMessage="1" sqref="C75:C81" xr:uid="{F1796590-D510-4220-A11C-4A8DE53E7686}">
      <formula1>9999</formula1>
    </dataValidation>
    <dataValidation type="custom" operator="lessThanOrEqual" allowBlank="1" showInputMessage="1" showErrorMessage="1" errorTitle="Consultant Cap Exceeded" error="The hourly rate for an individual consultant cannot exceed $93.53. _x000a__x000a_ Please see the FY24 Exchange Network Solicitation Notice, page D7 for further details._x000a_" sqref="D85:D89" xr:uid="{8400F89F-5F9A-42B1-8BC6-C203FD6B9796}">
      <formula1>IF(A85="Individual Consultant", D85&lt;=93.53, TRUE)</formula1>
    </dataValidation>
  </dataValidations>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5">
        <x14:dataValidation type="list" showInputMessage="1" showErrorMessage="1" xr:uid="{877F2D1B-9453-4040-99DA-D5C68F706157}">
          <x14:formula1>
            <xm:f>'Data Vali'!$F$2:$F$7</xm:f>
          </x14:formula1>
          <xm:sqref>A75:A81</xm:sqref>
        </x14:dataValidation>
        <x14:dataValidation type="list" showInputMessage="1" showErrorMessage="1" xr:uid="{9ADB07C3-A8DB-43DE-B2D5-D38F9F89A980}">
          <x14:formula1>
            <xm:f>'Data Vali'!$C$2:$C$10</xm:f>
          </x14:formula1>
          <xm:sqref>A93:A98</xm:sqref>
        </x14:dataValidation>
        <x14:dataValidation type="list" allowBlank="1" showInputMessage="1" showErrorMessage="1" xr:uid="{3E2B4033-328D-4ACC-A073-3B6AB727DEA6}">
          <x14:formula1>
            <xm:f>'Data Vali'!$A$2:$A$6</xm:f>
          </x14:formula1>
          <xm:sqref>B85:B89</xm:sqref>
        </x14:dataValidation>
        <x14:dataValidation type="list" showInputMessage="1" showErrorMessage="1" xr:uid="{D8903331-E182-4477-B521-6E3D0083C749}">
          <x14:formula1>
            <xm:f>'Data Vali'!$A$15:$A$18</xm:f>
          </x14:formula1>
          <xm:sqref>A13</xm:sqref>
        </x14:dataValidation>
        <x14:dataValidation type="list" showInputMessage="1" showErrorMessage="1" xr:uid="{19DD762F-90D1-4D0C-9019-8A953B7BB605}">
          <x14:formula1>
            <xm:f>'Data Vali'!$F$9:$F$12</xm:f>
          </x14:formula1>
          <xm:sqref>A85:A89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943CD-88BA-4B9F-8B09-75D64B080283}">
  <dimension ref="A1:M110"/>
  <sheetViews>
    <sheetView showZeros="0" topLeftCell="A79" zoomScale="55" zoomScaleNormal="55" workbookViewId="0">
      <selection activeCell="D90" sqref="D90:D94"/>
    </sheetView>
  </sheetViews>
  <sheetFormatPr defaultColWidth="9.28515625" defaultRowHeight="23.25" x14ac:dyDescent="0.25"/>
  <cols>
    <col min="1" max="1" width="32.5703125" style="35" customWidth="1"/>
    <col min="2" max="2" width="32.42578125" style="35" customWidth="1"/>
    <col min="3" max="3" width="33.42578125" style="36" customWidth="1"/>
    <col min="4" max="4" width="35" style="36" customWidth="1"/>
    <col min="5" max="5" width="27" style="36" customWidth="1"/>
    <col min="6" max="6" width="34.85546875" style="36" customWidth="1"/>
    <col min="7" max="7" width="59.7109375" style="39" customWidth="1"/>
    <col min="8" max="8" width="11.28515625" style="108" bestFit="1" customWidth="1"/>
    <col min="9" max="9" width="12.140625" style="25" bestFit="1" customWidth="1"/>
    <col min="10" max="16384" width="9.28515625" style="25"/>
  </cols>
  <sheetData>
    <row r="1" spans="1:8" ht="23.1" customHeight="1" x14ac:dyDescent="0.25">
      <c r="A1" s="194" t="s">
        <v>111</v>
      </c>
      <c r="B1" s="195"/>
      <c r="C1" s="23"/>
      <c r="D1" s="23"/>
      <c r="E1" s="23"/>
      <c r="F1" s="23"/>
      <c r="G1" s="24"/>
    </row>
    <row r="2" spans="1:8" s="29" customFormat="1" ht="23.1" customHeight="1" x14ac:dyDescent="0.25">
      <c r="A2" s="26" t="s">
        <v>143</v>
      </c>
      <c r="B2" s="27"/>
      <c r="C2" s="28"/>
      <c r="D2" s="28"/>
      <c r="E2" s="28"/>
      <c r="F2" s="28"/>
      <c r="G2" s="193"/>
      <c r="H2" s="192"/>
    </row>
    <row r="3" spans="1:8" x14ac:dyDescent="0.25">
      <c r="A3" s="30" t="s">
        <v>108</v>
      </c>
      <c r="B3" s="31"/>
      <c r="C3" s="28"/>
      <c r="D3" s="28"/>
      <c r="E3" s="28"/>
      <c r="F3" s="28"/>
      <c r="G3" s="114"/>
    </row>
    <row r="4" spans="1:8" x14ac:dyDescent="0.25">
      <c r="A4" s="30" t="s">
        <v>109</v>
      </c>
      <c r="B4" s="31"/>
      <c r="C4" s="28"/>
      <c r="D4" s="28"/>
      <c r="E4" s="28"/>
      <c r="F4" s="28"/>
      <c r="G4" s="114"/>
    </row>
    <row r="5" spans="1:8" x14ac:dyDescent="0.25">
      <c r="A5" s="30" t="s">
        <v>110</v>
      </c>
      <c r="B5" s="31"/>
      <c r="C5" s="28"/>
      <c r="D5" s="28"/>
      <c r="E5" s="28"/>
      <c r="F5" s="28"/>
      <c r="G5" s="32"/>
    </row>
    <row r="6" spans="1:8" x14ac:dyDescent="0.25">
      <c r="A6" s="118" t="s">
        <v>69</v>
      </c>
      <c r="B6" s="31"/>
      <c r="C6" s="28"/>
      <c r="D6" s="28"/>
      <c r="E6" s="28"/>
      <c r="F6" s="28"/>
      <c r="G6" s="32"/>
    </row>
    <row r="7" spans="1:8" x14ac:dyDescent="0.25">
      <c r="A7" s="33" t="s">
        <v>68</v>
      </c>
      <c r="B7" s="31"/>
      <c r="C7" s="28"/>
      <c r="D7" s="28"/>
      <c r="E7" s="28"/>
      <c r="F7" s="28"/>
      <c r="G7" s="32"/>
    </row>
    <row r="8" spans="1:8" x14ac:dyDescent="0.25">
      <c r="A8" s="33" t="s">
        <v>71</v>
      </c>
      <c r="B8" s="31"/>
      <c r="C8" s="28"/>
      <c r="D8" s="28"/>
      <c r="E8" s="28"/>
      <c r="F8" s="28"/>
      <c r="G8" s="32"/>
    </row>
    <row r="9" spans="1:8" x14ac:dyDescent="0.25">
      <c r="A9" s="34" t="s">
        <v>75</v>
      </c>
      <c r="B9" s="31"/>
      <c r="C9" s="28"/>
      <c r="D9" s="28"/>
      <c r="E9" s="28"/>
      <c r="F9" s="28"/>
      <c r="G9" s="32"/>
    </row>
    <row r="10" spans="1:8" ht="24" thickBot="1" x14ac:dyDescent="0.3">
      <c r="A10" s="119" t="s">
        <v>70</v>
      </c>
      <c r="B10" s="37"/>
      <c r="C10" s="120"/>
      <c r="D10" s="120"/>
      <c r="E10" s="120"/>
      <c r="F10" s="120"/>
      <c r="G10" s="38"/>
    </row>
    <row r="11" spans="1:8" s="123" customFormat="1" ht="24" thickBot="1" x14ac:dyDescent="0.3">
      <c r="A11" s="124" t="s">
        <v>72</v>
      </c>
      <c r="B11" s="121"/>
      <c r="C11" s="125"/>
      <c r="D11" s="125"/>
      <c r="E11" s="125"/>
      <c r="F11" s="125"/>
      <c r="G11" s="38"/>
      <c r="H11" s="122"/>
    </row>
    <row r="12" spans="1:8" ht="46.5" x14ac:dyDescent="0.25">
      <c r="A12" s="102" t="s">
        <v>121</v>
      </c>
      <c r="B12" s="180" t="s">
        <v>86</v>
      </c>
    </row>
    <row r="13" spans="1:8" ht="47.25" thickBot="1" x14ac:dyDescent="0.3">
      <c r="A13" s="180" t="s">
        <v>102</v>
      </c>
      <c r="B13" s="103">
        <f>VLOOKUP(A13,'Data Vali'!A15:B18,2,FALSE)</f>
        <v>400000</v>
      </c>
    </row>
    <row r="14" spans="1:8" ht="24" thickBot="1" x14ac:dyDescent="0.3">
      <c r="A14" s="40" t="s">
        <v>0</v>
      </c>
      <c r="B14" s="41"/>
      <c r="C14" s="41"/>
      <c r="D14" s="41"/>
      <c r="E14" s="41"/>
      <c r="F14" s="41"/>
      <c r="G14" s="42"/>
    </row>
    <row r="15" spans="1:8" ht="70.5" thickBot="1" x14ac:dyDescent="0.3">
      <c r="A15" s="126" t="s">
        <v>122</v>
      </c>
      <c r="B15" s="127" t="s">
        <v>123</v>
      </c>
      <c r="C15" s="128" t="s">
        <v>124</v>
      </c>
      <c r="D15" s="128" t="s">
        <v>125</v>
      </c>
      <c r="E15" s="43" t="s">
        <v>1</v>
      </c>
      <c r="F15" s="44" t="s">
        <v>73</v>
      </c>
      <c r="G15" s="44" t="s">
        <v>74</v>
      </c>
    </row>
    <row r="16" spans="1:8" x14ac:dyDescent="0.25">
      <c r="A16" s="129" t="s">
        <v>90</v>
      </c>
      <c r="B16" s="130" t="s">
        <v>89</v>
      </c>
      <c r="C16" s="131">
        <v>93012</v>
      </c>
      <c r="D16" s="132">
        <v>0.04</v>
      </c>
      <c r="E16" s="45">
        <f>(ROUND(Table15[[#This Row],[Annual Salary (Highlighted)]],0)*(ROUND(Table15[[#This Row],[Percentage of Time (Highlighted)]],2)))</f>
        <v>3720.48</v>
      </c>
      <c r="F16" s="9">
        <v>3</v>
      </c>
      <c r="G16" s="117">
        <f>Table15[[#This Row],[Annual Cost ]]*Table15[[#This Row],[Period of Performance 
(Standard is 3 Years)]]</f>
        <v>11161.44</v>
      </c>
    </row>
    <row r="17" spans="1:13" x14ac:dyDescent="0.25">
      <c r="A17" s="133" t="s">
        <v>91</v>
      </c>
      <c r="B17" s="134" t="s">
        <v>89</v>
      </c>
      <c r="C17" s="135">
        <v>89342</v>
      </c>
      <c r="D17" s="136">
        <v>0.15</v>
      </c>
      <c r="E17" s="45">
        <f>(ROUND(Table15[[#This Row],[Annual Salary (Highlighted)]],0)*(ROUND(Table15[[#This Row],[Percentage of Time (Highlighted)]],2)))</f>
        <v>13401.3</v>
      </c>
      <c r="F17" s="6">
        <v>3</v>
      </c>
      <c r="G17" s="117">
        <f>Table15[[#This Row],[Annual Cost ]]*Table15[[#This Row],[Period of Performance 
(Standard is 3 Years)]]</f>
        <v>40203.899999999994</v>
      </c>
    </row>
    <row r="18" spans="1:13" x14ac:dyDescent="0.25">
      <c r="A18" s="133" t="s">
        <v>92</v>
      </c>
      <c r="B18" s="134" t="s">
        <v>89</v>
      </c>
      <c r="C18" s="131">
        <v>75138</v>
      </c>
      <c r="D18" s="132">
        <v>0.2</v>
      </c>
      <c r="E18" s="45">
        <f>(ROUND(Table15[[#This Row],[Annual Salary (Highlighted)]],0)*(ROUND(Table15[[#This Row],[Percentage of Time (Highlighted)]],2)))</f>
        <v>15027.6</v>
      </c>
      <c r="F18" s="6">
        <v>3</v>
      </c>
      <c r="G18" s="117">
        <f>Table15[[#This Row],[Annual Cost ]]*Table15[[#This Row],[Period of Performance 
(Standard is 3 Years)]]</f>
        <v>45082.8</v>
      </c>
    </row>
    <row r="19" spans="1:13" x14ac:dyDescent="0.25">
      <c r="A19" s="133"/>
      <c r="B19" s="134"/>
      <c r="C19" s="131">
        <v>0</v>
      </c>
      <c r="D19" s="132">
        <v>0</v>
      </c>
      <c r="E19" s="45">
        <f>(ROUND(Table15[[#This Row],[Annual Salary (Highlighted)]],0)*(ROUND(Table15[[#This Row],[Percentage of Time (Highlighted)]],2)))</f>
        <v>0</v>
      </c>
      <c r="F19" s="6">
        <v>3</v>
      </c>
      <c r="G19" s="117">
        <f>Table15[[#This Row],[Annual Cost ]]*Table15[[#This Row],[Period of Performance 
(Standard is 3 Years)]]</f>
        <v>0</v>
      </c>
      <c r="M19" s="35"/>
    </row>
    <row r="20" spans="1:13" x14ac:dyDescent="0.25">
      <c r="A20" s="133"/>
      <c r="B20" s="134"/>
      <c r="C20" s="135">
        <v>0</v>
      </c>
      <c r="D20" s="136">
        <v>0</v>
      </c>
      <c r="E20" s="45">
        <f>(ROUND(Table15[[#This Row],[Annual Salary (Highlighted)]],0)*(ROUND(Table15[[#This Row],[Percentage of Time (Highlighted)]],2)))</f>
        <v>0</v>
      </c>
      <c r="F20" s="6">
        <v>3</v>
      </c>
      <c r="G20" s="117">
        <f>Table15[[#This Row],[Annual Cost ]]*Table15[[#This Row],[Period of Performance 
(Standard is 3 Years)]]</f>
        <v>0</v>
      </c>
    </row>
    <row r="21" spans="1:13" ht="21.95" customHeight="1" x14ac:dyDescent="0.25">
      <c r="A21" s="137"/>
      <c r="B21" s="138"/>
      <c r="C21" s="135"/>
      <c r="D21" s="136">
        <v>0</v>
      </c>
      <c r="E21" s="45">
        <f>(ROUND(Table15[[#This Row],[Annual Salary (Highlighted)]],0)*(ROUND(Table15[[#This Row],[Percentage of Time (Highlighted)]],2)))</f>
        <v>0</v>
      </c>
      <c r="F21" s="6">
        <v>3</v>
      </c>
      <c r="G21" s="117">
        <f>Table15[[#This Row],[Annual Cost ]]*Table15[[#This Row],[Period of Performance 
(Standard is 3 Years)]]</f>
        <v>0</v>
      </c>
    </row>
    <row r="22" spans="1:13" x14ac:dyDescent="0.25">
      <c r="A22" s="137"/>
      <c r="B22" s="138"/>
      <c r="C22" s="135"/>
      <c r="D22" s="136"/>
      <c r="E22" s="45">
        <f>(ROUND(Table15[[#This Row],[Annual Salary (Highlighted)]],0)*(ROUND(Table15[[#This Row],[Percentage of Time (Highlighted)]],2)))</f>
        <v>0</v>
      </c>
      <c r="F22" s="6">
        <v>3</v>
      </c>
      <c r="G22" s="117">
        <f>Table15[[#This Row],[Annual Cost ]]*Table15[[#This Row],[Period of Performance 
(Standard is 3 Years)]]</f>
        <v>0</v>
      </c>
    </row>
    <row r="23" spans="1:13" x14ac:dyDescent="0.25">
      <c r="A23" s="137"/>
      <c r="B23" s="138"/>
      <c r="C23" s="135"/>
      <c r="D23" s="136"/>
      <c r="E23" s="45">
        <f>(ROUND(Table15[[#This Row],[Annual Salary (Highlighted)]],0)*(ROUND(Table15[[#This Row],[Percentage of Time (Highlighted)]],2)))</f>
        <v>0</v>
      </c>
      <c r="F23" s="6">
        <v>3</v>
      </c>
      <c r="G23" s="117">
        <f>Table15[[#This Row],[Annual Cost ]]*Table15[[#This Row],[Period of Performance 
(Standard is 3 Years)]]</f>
        <v>0</v>
      </c>
    </row>
    <row r="24" spans="1:13" x14ac:dyDescent="0.25">
      <c r="A24" s="137"/>
      <c r="B24" s="138"/>
      <c r="C24" s="135"/>
      <c r="D24" s="136"/>
      <c r="E24" s="45">
        <f>(ROUND(Table15[[#This Row],[Annual Salary (Highlighted)]],0)*(ROUND(Table15[[#This Row],[Percentage of Time (Highlighted)]],2)))</f>
        <v>0</v>
      </c>
      <c r="F24" s="6">
        <v>3</v>
      </c>
      <c r="G24" s="117">
        <f>Table15[[#This Row],[Annual Cost ]]*Table15[[#This Row],[Period of Performance 
(Standard is 3 Years)]]</f>
        <v>0</v>
      </c>
    </row>
    <row r="25" spans="1:13" x14ac:dyDescent="0.25">
      <c r="A25" s="137"/>
      <c r="B25" s="138"/>
      <c r="C25" s="135"/>
      <c r="D25" s="136"/>
      <c r="E25" s="45">
        <f>(ROUND(Table15[[#This Row],[Annual Salary (Highlighted)]],0)*(ROUND(Table15[[#This Row],[Percentage of Time (Highlighted)]],2)))</f>
        <v>0</v>
      </c>
      <c r="F25" s="6">
        <v>3</v>
      </c>
      <c r="G25" s="117">
        <f>Table15[[#This Row],[Annual Cost ]]*Table15[[#This Row],[Period of Performance 
(Standard is 3 Years)]]</f>
        <v>0</v>
      </c>
    </row>
    <row r="26" spans="1:13" ht="47.25" thickBot="1" x14ac:dyDescent="0.3">
      <c r="A26" s="46" t="s">
        <v>2</v>
      </c>
      <c r="B26" s="47"/>
      <c r="C26" s="47"/>
      <c r="D26" s="47"/>
      <c r="E26" s="115"/>
      <c r="F26" s="48"/>
      <c r="G26" s="49">
        <f>SUM(G16:G25)</f>
        <v>96448.14</v>
      </c>
    </row>
    <row r="27" spans="1:13" ht="24" thickBot="1" x14ac:dyDescent="0.3">
      <c r="A27" s="40" t="s">
        <v>3</v>
      </c>
      <c r="B27" s="41"/>
      <c r="C27" s="41"/>
      <c r="D27" s="41"/>
      <c r="E27" s="116"/>
      <c r="F27" s="41"/>
      <c r="G27" s="42"/>
    </row>
    <row r="28" spans="1:13" ht="47.25" thickBot="1" x14ac:dyDescent="0.3">
      <c r="A28" s="50" t="s">
        <v>4</v>
      </c>
      <c r="B28" s="43" t="s">
        <v>5</v>
      </c>
      <c r="C28" s="43" t="s">
        <v>76</v>
      </c>
      <c r="D28" s="139" t="s">
        <v>126</v>
      </c>
      <c r="E28" s="113" t="s">
        <v>82</v>
      </c>
      <c r="F28" s="25"/>
      <c r="G28" s="25"/>
    </row>
    <row r="29" spans="1:13" x14ac:dyDescent="0.25">
      <c r="A29" s="12" t="str">
        <f t="shared" ref="A29:B38" si="0">A16</f>
        <v>Program Manager</v>
      </c>
      <c r="B29" s="7" t="str">
        <f t="shared" si="0"/>
        <v>Firstname Lastname</v>
      </c>
      <c r="C29" s="107">
        <f t="shared" ref="C29:C38" si="1">G16</f>
        <v>11161.44</v>
      </c>
      <c r="D29" s="140">
        <v>0.34</v>
      </c>
      <c r="E29" s="112">
        <f>ROUND(Table211[[#This Row],[Personnel Cost ]]*(ROUND(Table211[[#This Row],[Fringe Benefit Rate (Highlighted)]],2)),0)</f>
        <v>3795</v>
      </c>
      <c r="F29" s="25"/>
      <c r="G29" s="25"/>
    </row>
    <row r="30" spans="1:13" x14ac:dyDescent="0.25">
      <c r="A30" s="13" t="str">
        <f t="shared" si="0"/>
        <v>Env. Engineer</v>
      </c>
      <c r="B30" s="8" t="str">
        <f t="shared" si="0"/>
        <v>Firstname Lastname</v>
      </c>
      <c r="C30" s="107">
        <f t="shared" si="1"/>
        <v>40203.899999999994</v>
      </c>
      <c r="D30" s="140">
        <v>0.34</v>
      </c>
      <c r="E30" s="112">
        <f>ROUND(Table211[[#This Row],[Personnel Cost ]]*(ROUND(Table211[[#This Row],[Fringe Benefit Rate (Highlighted)]],2)),0)</f>
        <v>13669</v>
      </c>
      <c r="F30" s="25"/>
      <c r="G30" s="25"/>
    </row>
    <row r="31" spans="1:13" x14ac:dyDescent="0.25">
      <c r="A31" s="13" t="str">
        <f t="shared" si="0"/>
        <v xml:space="preserve">Data Scientist </v>
      </c>
      <c r="B31" s="8" t="str">
        <f t="shared" si="0"/>
        <v>Firstname Lastname</v>
      </c>
      <c r="C31" s="107">
        <f t="shared" si="1"/>
        <v>45082.8</v>
      </c>
      <c r="D31" s="140">
        <v>0.34</v>
      </c>
      <c r="E31" s="112">
        <f>ROUND(Table211[[#This Row],[Personnel Cost ]]*(ROUND(Table211[[#This Row],[Fringe Benefit Rate (Highlighted)]],2)),0)</f>
        <v>15328</v>
      </c>
      <c r="F31" s="25"/>
      <c r="G31" s="25"/>
    </row>
    <row r="32" spans="1:13" x14ac:dyDescent="0.25">
      <c r="A32" s="13">
        <f t="shared" si="0"/>
        <v>0</v>
      </c>
      <c r="B32" s="8">
        <f t="shared" si="0"/>
        <v>0</v>
      </c>
      <c r="C32" s="107">
        <f t="shared" si="1"/>
        <v>0</v>
      </c>
      <c r="D32" s="141">
        <v>0</v>
      </c>
      <c r="E32" s="112">
        <f>ROUND(Table211[[#This Row],[Personnel Cost ]]*(ROUND(Table211[[#This Row],[Fringe Benefit Rate (Highlighted)]],2)),0)</f>
        <v>0</v>
      </c>
      <c r="F32" s="25"/>
      <c r="G32" s="25"/>
    </row>
    <row r="33" spans="1:8" x14ac:dyDescent="0.25">
      <c r="A33" s="13">
        <f t="shared" si="0"/>
        <v>0</v>
      </c>
      <c r="B33" s="8">
        <f t="shared" si="0"/>
        <v>0</v>
      </c>
      <c r="C33" s="107">
        <f t="shared" si="1"/>
        <v>0</v>
      </c>
      <c r="D33" s="140">
        <v>0</v>
      </c>
      <c r="E33" s="112">
        <f>ROUND(Table211[[#This Row],[Personnel Cost ]]*(ROUND(Table211[[#This Row],[Fringe Benefit Rate (Highlighted)]],2)),0)</f>
        <v>0</v>
      </c>
      <c r="F33" s="25"/>
      <c r="G33" s="25"/>
    </row>
    <row r="34" spans="1:8" x14ac:dyDescent="0.25">
      <c r="A34" s="13">
        <f t="shared" si="0"/>
        <v>0</v>
      </c>
      <c r="B34" s="8">
        <f t="shared" si="0"/>
        <v>0</v>
      </c>
      <c r="C34" s="107">
        <f t="shared" si="1"/>
        <v>0</v>
      </c>
      <c r="D34" s="140">
        <v>0</v>
      </c>
      <c r="E34" s="112">
        <f>ROUND(Table211[[#This Row],[Personnel Cost ]]*(ROUND(Table211[[#This Row],[Fringe Benefit Rate (Highlighted)]],2)),0)</f>
        <v>0</v>
      </c>
      <c r="F34" s="25"/>
      <c r="G34" s="25"/>
    </row>
    <row r="35" spans="1:8" x14ac:dyDescent="0.25">
      <c r="A35" s="13">
        <f t="shared" si="0"/>
        <v>0</v>
      </c>
      <c r="B35" s="8">
        <f t="shared" si="0"/>
        <v>0</v>
      </c>
      <c r="C35" s="107">
        <f t="shared" si="1"/>
        <v>0</v>
      </c>
      <c r="D35" s="140"/>
      <c r="E35" s="112">
        <f>ROUND(Table211[[#This Row],[Personnel Cost ]]*(ROUND(Table211[[#This Row],[Fringe Benefit Rate (Highlighted)]],2)),0)</f>
        <v>0</v>
      </c>
      <c r="F35" s="25"/>
      <c r="G35" s="25"/>
    </row>
    <row r="36" spans="1:8" x14ac:dyDescent="0.25">
      <c r="A36" s="13">
        <f t="shared" si="0"/>
        <v>0</v>
      </c>
      <c r="B36" s="8">
        <f t="shared" si="0"/>
        <v>0</v>
      </c>
      <c r="C36" s="107">
        <f t="shared" si="1"/>
        <v>0</v>
      </c>
      <c r="D36" s="142"/>
      <c r="E36" s="112">
        <f>ROUND(Table211[[#This Row],[Personnel Cost ]]*(ROUND(Table211[[#This Row],[Fringe Benefit Rate (Highlighted)]],2)),0)</f>
        <v>0</v>
      </c>
      <c r="F36" s="25"/>
      <c r="G36" s="25"/>
    </row>
    <row r="37" spans="1:8" x14ac:dyDescent="0.25">
      <c r="A37" s="13">
        <f t="shared" si="0"/>
        <v>0</v>
      </c>
      <c r="B37" s="8">
        <f t="shared" si="0"/>
        <v>0</v>
      </c>
      <c r="C37" s="107">
        <f t="shared" si="1"/>
        <v>0</v>
      </c>
      <c r="D37" s="142"/>
      <c r="E37" s="112">
        <f>ROUND(Table211[[#This Row],[Personnel Cost ]]*(ROUND(Table211[[#This Row],[Fringe Benefit Rate (Highlighted)]],2)),0)</f>
        <v>0</v>
      </c>
      <c r="F37" s="25"/>
      <c r="G37" s="25"/>
    </row>
    <row r="38" spans="1:8" x14ac:dyDescent="0.25">
      <c r="A38" s="13">
        <f t="shared" si="0"/>
        <v>0</v>
      </c>
      <c r="B38" s="8">
        <f t="shared" si="0"/>
        <v>0</v>
      </c>
      <c r="C38" s="107">
        <f t="shared" si="1"/>
        <v>0</v>
      </c>
      <c r="D38" s="140"/>
      <c r="E38" s="112">
        <f>ROUND(Table211[[#This Row],[Personnel Cost ]]*(ROUND(Table211[[#This Row],[Fringe Benefit Rate (Highlighted)]],2)),0)</f>
        <v>0</v>
      </c>
      <c r="F38" s="25"/>
      <c r="G38" s="25"/>
      <c r="H38" s="109"/>
    </row>
    <row r="39" spans="1:8" ht="24" thickBot="1" x14ac:dyDescent="0.3">
      <c r="A39" s="52" t="s">
        <v>6</v>
      </c>
      <c r="B39" s="53"/>
      <c r="C39" s="53"/>
      <c r="D39" s="54"/>
      <c r="E39" s="55">
        <f>SUM(E29:E38)</f>
        <v>32792</v>
      </c>
      <c r="F39" s="25"/>
      <c r="G39" s="25"/>
    </row>
    <row r="40" spans="1:8" ht="26.1" customHeight="1" thickBot="1" x14ac:dyDescent="0.3">
      <c r="A40" s="56" t="s">
        <v>7</v>
      </c>
      <c r="B40" s="56"/>
      <c r="C40" s="57"/>
      <c r="D40" s="57"/>
      <c r="E40" s="57"/>
      <c r="F40" s="57"/>
      <c r="G40" s="58"/>
    </row>
    <row r="41" spans="1:8" ht="47.25" thickBot="1" x14ac:dyDescent="0.3">
      <c r="A41" s="59" t="s">
        <v>8</v>
      </c>
      <c r="B41" s="143" t="s">
        <v>127</v>
      </c>
      <c r="C41" s="143" t="s">
        <v>128</v>
      </c>
      <c r="D41" s="143" t="s">
        <v>129</v>
      </c>
      <c r="E41" s="60" t="s">
        <v>81</v>
      </c>
      <c r="F41" s="25"/>
      <c r="G41" s="108"/>
      <c r="H41" s="25"/>
    </row>
    <row r="42" spans="1:8" x14ac:dyDescent="0.25">
      <c r="A42" s="61" t="s">
        <v>9</v>
      </c>
      <c r="B42" s="144">
        <v>340</v>
      </c>
      <c r="C42" s="145" t="s">
        <v>10</v>
      </c>
      <c r="D42" s="146">
        <v>2</v>
      </c>
      <c r="E42" s="63">
        <f>(ROUND(Table312[[#This Row],[Estimated Cost (Highlighted)]],0)*(ROUND(Table312[[#This Row],['# of Travelers (Highlighted)]],0)))</f>
        <v>680</v>
      </c>
      <c r="F42" s="25"/>
      <c r="G42" s="108"/>
      <c r="H42" s="25"/>
    </row>
    <row r="43" spans="1:8" x14ac:dyDescent="0.25">
      <c r="A43" s="61" t="s">
        <v>11</v>
      </c>
      <c r="B43" s="5">
        <v>176</v>
      </c>
      <c r="C43" s="147">
        <v>4</v>
      </c>
      <c r="D43" s="147">
        <v>2</v>
      </c>
      <c r="E43" s="63">
        <f>(ROUND(Table312[[#This Row],[Estimated Cost (Highlighted)]],0)*ROUND(Table312[[#This Row],[Duration (Highlighted)]],0)*ROUND(Table312[[#This Row],['# of Travelers (Highlighted)]],0))</f>
        <v>1408</v>
      </c>
      <c r="F43" s="25"/>
      <c r="G43" s="108"/>
      <c r="H43" s="25"/>
    </row>
    <row r="44" spans="1:8" x14ac:dyDescent="0.25">
      <c r="A44" s="64" t="s">
        <v>12</v>
      </c>
      <c r="B44" s="5">
        <v>0</v>
      </c>
      <c r="C44" s="147">
        <v>0</v>
      </c>
      <c r="D44" s="148">
        <v>0</v>
      </c>
      <c r="E44" s="63">
        <f>(ROUND(Table312[[#This Row],[Estimated Cost (Highlighted)]],0)*ROUND(Table312[[#This Row],[Duration (Highlighted)]],0)*ROUND(Table312[[#This Row],['# of Travelers (Highlighted)]],0))</f>
        <v>0</v>
      </c>
      <c r="F44" s="25"/>
      <c r="G44" s="108"/>
      <c r="H44" s="25"/>
    </row>
    <row r="45" spans="1:8" x14ac:dyDescent="0.25">
      <c r="A45" s="64" t="s">
        <v>13</v>
      </c>
      <c r="B45" s="5">
        <v>0</v>
      </c>
      <c r="C45" s="147">
        <v>0</v>
      </c>
      <c r="D45" s="148">
        <v>0</v>
      </c>
      <c r="E45" s="63">
        <f>(ROUND(Table312[[#This Row],[Estimated Cost (Highlighted)]],0)*ROUND(Table312[[#This Row],[Duration (Highlighted)]],0)*ROUND(Table312[[#This Row],['# of Travelers (Highlighted)]],0))</f>
        <v>0</v>
      </c>
      <c r="F45" s="25"/>
      <c r="G45" s="108"/>
      <c r="H45" s="25"/>
    </row>
    <row r="46" spans="1:8" ht="24" thickBot="1" x14ac:dyDescent="0.3">
      <c r="A46" s="65" t="s">
        <v>38</v>
      </c>
      <c r="B46" s="10">
        <v>0</v>
      </c>
      <c r="C46" s="149">
        <v>0</v>
      </c>
      <c r="D46" s="150">
        <v>0</v>
      </c>
      <c r="E46" s="63">
        <f>(ROUND(Table312[[#This Row],[Estimated Cost (Highlighted)]],0)*ROUND(Table312[[#This Row],[Duration (Highlighted)]],0)*ROUND(Table312[[#This Row],['# of Travelers (Highlighted)]],0))</f>
        <v>0</v>
      </c>
      <c r="F46" s="25"/>
      <c r="G46" s="108"/>
      <c r="H46" s="25"/>
    </row>
    <row r="47" spans="1:8" ht="24" thickBot="1" x14ac:dyDescent="0.3">
      <c r="A47" s="66" t="s">
        <v>14</v>
      </c>
      <c r="B47" s="11"/>
      <c r="C47" s="11"/>
      <c r="D47" s="11"/>
      <c r="E47" s="67">
        <f>SUM(E42:E46)</f>
        <v>2088</v>
      </c>
      <c r="F47" s="25"/>
      <c r="G47" s="108"/>
      <c r="H47" s="25"/>
    </row>
    <row r="48" spans="1:8" ht="24" hidden="1" thickBot="1" x14ac:dyDescent="0.3">
      <c r="A48" s="7" t="s">
        <v>9</v>
      </c>
      <c r="B48" s="144">
        <v>0</v>
      </c>
      <c r="C48" s="145" t="s">
        <v>10</v>
      </c>
      <c r="D48" s="146">
        <v>0</v>
      </c>
      <c r="E48" s="63">
        <f>(ROUND(Table312[[#This Row],[Estimated Cost (Highlighted)]],0)*(ROUND(Table312[[#This Row],['# of Travelers (Highlighted)]],0)))</f>
        <v>0</v>
      </c>
      <c r="F48" s="25"/>
      <c r="G48" s="108"/>
      <c r="H48" s="25"/>
    </row>
    <row r="49" spans="1:8" hidden="1" x14ac:dyDescent="0.25">
      <c r="A49" s="61" t="s">
        <v>11</v>
      </c>
      <c r="B49" s="5">
        <v>0</v>
      </c>
      <c r="C49" s="147">
        <v>0</v>
      </c>
      <c r="D49" s="147">
        <v>0</v>
      </c>
      <c r="E49" s="63">
        <f>(ROUND(Table312[[#This Row],[Estimated Cost (Highlighted)]],0)*ROUND(Table312[[#This Row],[Duration (Highlighted)]],0)*ROUND(Table312[[#This Row],['# of Travelers (Highlighted)]],0))</f>
        <v>0</v>
      </c>
      <c r="F49" s="25"/>
      <c r="G49" s="108"/>
      <c r="H49" s="25"/>
    </row>
    <row r="50" spans="1:8" hidden="1" x14ac:dyDescent="0.25">
      <c r="A50" s="64" t="s">
        <v>12</v>
      </c>
      <c r="B50" s="5">
        <v>0</v>
      </c>
      <c r="C50" s="147">
        <v>0</v>
      </c>
      <c r="D50" s="148">
        <v>0</v>
      </c>
      <c r="E50" s="63">
        <f>(ROUND(Table312[[#This Row],[Estimated Cost (Highlighted)]],0)*ROUND(Table312[[#This Row],[Duration (Highlighted)]],0)*ROUND(Table312[[#This Row],['# of Travelers (Highlighted)]],0))</f>
        <v>0</v>
      </c>
      <c r="F50" s="25"/>
      <c r="G50" s="110"/>
      <c r="H50" s="25"/>
    </row>
    <row r="51" spans="1:8" hidden="1" x14ac:dyDescent="0.25">
      <c r="A51" s="68" t="s">
        <v>13</v>
      </c>
      <c r="B51" s="5">
        <v>0</v>
      </c>
      <c r="C51" s="147">
        <v>0</v>
      </c>
      <c r="D51" s="148">
        <v>0</v>
      </c>
      <c r="E51" s="63">
        <f>(ROUND(Table312[[#This Row],[Estimated Cost (Highlighted)]],0)*ROUND(Table312[[#This Row],[Duration (Highlighted)]],0)*ROUND(Table312[[#This Row],['# of Travelers (Highlighted)]],0))</f>
        <v>0</v>
      </c>
      <c r="F51" s="25"/>
      <c r="G51" s="110"/>
      <c r="H51" s="25"/>
    </row>
    <row r="52" spans="1:8" ht="24" hidden="1" thickBot="1" x14ac:dyDescent="0.3">
      <c r="A52" s="65" t="s">
        <v>38</v>
      </c>
      <c r="B52" s="10">
        <v>0</v>
      </c>
      <c r="C52" s="149">
        <v>0</v>
      </c>
      <c r="D52" s="150">
        <v>0</v>
      </c>
      <c r="E52" s="63">
        <f>(ROUND(Table312[[#This Row],[Estimated Cost (Highlighted)]],0)*ROUND(Table312[[#This Row],[Duration (Highlighted)]],0)*ROUND(Table312[[#This Row],['# of Travelers (Highlighted)]],0))</f>
        <v>0</v>
      </c>
      <c r="F52" s="25"/>
      <c r="G52" s="108"/>
      <c r="H52" s="25"/>
    </row>
    <row r="53" spans="1:8" ht="24" hidden="1" thickBot="1" x14ac:dyDescent="0.3">
      <c r="A53" s="66"/>
      <c r="B53" s="11"/>
      <c r="C53" s="11"/>
      <c r="D53" s="11"/>
      <c r="E53" s="67">
        <f>SUM(E48:E52)</f>
        <v>0</v>
      </c>
      <c r="F53" s="25"/>
      <c r="G53" s="108"/>
      <c r="H53" s="25"/>
    </row>
    <row r="54" spans="1:8" ht="30" hidden="1" customHeight="1" x14ac:dyDescent="0.25">
      <c r="A54" s="7" t="s">
        <v>9</v>
      </c>
      <c r="B54" s="144">
        <v>0</v>
      </c>
      <c r="C54" s="145" t="s">
        <v>10</v>
      </c>
      <c r="D54" s="146">
        <v>0</v>
      </c>
      <c r="E54" s="63">
        <f>(ROUND(Table312[[#This Row],[Estimated Cost (Highlighted)]],0)*(ROUND(Table312[[#This Row],['# of Travelers (Highlighted)]],0)))</f>
        <v>0</v>
      </c>
      <c r="F54" s="25"/>
      <c r="G54" s="108"/>
      <c r="H54" s="25"/>
    </row>
    <row r="55" spans="1:8" hidden="1" x14ac:dyDescent="0.25">
      <c r="A55" s="61" t="s">
        <v>11</v>
      </c>
      <c r="B55" s="5">
        <v>0</v>
      </c>
      <c r="C55" s="147"/>
      <c r="D55" s="147">
        <v>0</v>
      </c>
      <c r="E55" s="63">
        <f>(ROUND(Table312[[#This Row],[Estimated Cost (Highlighted)]],0)*ROUND(Table312[[#This Row],[Duration (Highlighted)]],0)*ROUND(Table312[[#This Row],['# of Travelers (Highlighted)]],0))</f>
        <v>0</v>
      </c>
      <c r="F55" s="25"/>
      <c r="G55" s="108"/>
      <c r="H55" s="25"/>
    </row>
    <row r="56" spans="1:8" hidden="1" x14ac:dyDescent="0.25">
      <c r="A56" s="64" t="s">
        <v>12</v>
      </c>
      <c r="B56" s="5">
        <v>0</v>
      </c>
      <c r="C56" s="147">
        <v>0</v>
      </c>
      <c r="D56" s="148">
        <v>0</v>
      </c>
      <c r="E56" s="63">
        <f>(ROUND(Table312[[#This Row],[Estimated Cost (Highlighted)]],0)*ROUND(Table312[[#This Row],[Duration (Highlighted)]],0)*ROUND(Table312[[#This Row],['# of Travelers (Highlighted)]],0))</f>
        <v>0</v>
      </c>
      <c r="F56" s="25"/>
      <c r="G56" s="108"/>
      <c r="H56" s="25"/>
    </row>
    <row r="57" spans="1:8" hidden="1" x14ac:dyDescent="0.25">
      <c r="A57" s="68" t="s">
        <v>13</v>
      </c>
      <c r="B57" s="5">
        <v>0</v>
      </c>
      <c r="C57" s="147">
        <v>0</v>
      </c>
      <c r="D57" s="148">
        <v>0</v>
      </c>
      <c r="E57" s="63">
        <f>(ROUND(Table312[[#This Row],[Estimated Cost (Highlighted)]],0)*ROUND(Table312[[#This Row],[Duration (Highlighted)]],0)*ROUND(Table312[[#This Row],['# of Travelers (Highlighted)]],0))</f>
        <v>0</v>
      </c>
      <c r="F57" s="25"/>
      <c r="G57" s="108"/>
      <c r="H57" s="25"/>
    </row>
    <row r="58" spans="1:8" ht="24" hidden="1" thickBot="1" x14ac:dyDescent="0.3">
      <c r="A58" s="65" t="s">
        <v>38</v>
      </c>
      <c r="B58" s="10">
        <v>0</v>
      </c>
      <c r="C58" s="149">
        <v>0</v>
      </c>
      <c r="D58" s="150">
        <v>0</v>
      </c>
      <c r="E58" s="63">
        <f>(ROUND(Table312[[#This Row],[Estimated Cost (Highlighted)]],0)*ROUND(Table312[[#This Row],[Duration (Highlighted)]],0)*ROUND(Table312[[#This Row],['# of Travelers (Highlighted)]],0))</f>
        <v>0</v>
      </c>
      <c r="F58" s="25"/>
      <c r="G58" s="108"/>
      <c r="H58" s="25"/>
    </row>
    <row r="59" spans="1:8" ht="24" hidden="1" thickBot="1" x14ac:dyDescent="0.3">
      <c r="A59" s="66"/>
      <c r="B59" s="11"/>
      <c r="C59" s="11"/>
      <c r="D59" s="11"/>
      <c r="E59" s="67">
        <f>SUM(E54:E58)</f>
        <v>0</v>
      </c>
      <c r="F59" s="25"/>
      <c r="G59" s="108"/>
      <c r="H59" s="25"/>
    </row>
    <row r="60" spans="1:8" hidden="1" x14ac:dyDescent="0.25">
      <c r="A60" s="7" t="s">
        <v>9</v>
      </c>
      <c r="B60" s="10">
        <v>0</v>
      </c>
      <c r="C60" s="145" t="s">
        <v>10</v>
      </c>
      <c r="D60" s="150"/>
      <c r="E60" s="63">
        <f>(ROUND(Table312[[#This Row],[Estimated Cost (Highlighted)]],0)*(ROUND(Table312[[#This Row],['# of Travelers (Highlighted)]],0)))</f>
        <v>0</v>
      </c>
      <c r="F60" s="25"/>
      <c r="G60" s="108"/>
      <c r="H60" s="25"/>
    </row>
    <row r="61" spans="1:8" hidden="1" x14ac:dyDescent="0.25">
      <c r="A61" s="61" t="s">
        <v>11</v>
      </c>
      <c r="B61" s="10">
        <v>0</v>
      </c>
      <c r="C61" s="149"/>
      <c r="D61" s="150"/>
      <c r="E61" s="63">
        <f>(ROUND(Table312[[#This Row],[Estimated Cost (Highlighted)]],0)*ROUND(Table312[[#This Row],[Duration (Highlighted)]],0)*ROUND(Table312[[#This Row],['# of Travelers (Highlighted)]],0))</f>
        <v>0</v>
      </c>
      <c r="F61" s="25"/>
      <c r="G61" s="108"/>
      <c r="H61" s="25"/>
    </row>
    <row r="62" spans="1:8" hidden="1" x14ac:dyDescent="0.25">
      <c r="A62" s="64" t="s">
        <v>12</v>
      </c>
      <c r="B62" s="10">
        <v>0</v>
      </c>
      <c r="C62" s="149"/>
      <c r="D62" s="150"/>
      <c r="E62" s="63">
        <f>(ROUND(Table312[[#This Row],[Estimated Cost (Highlighted)]],0)*ROUND(Table312[[#This Row],[Duration (Highlighted)]],0)*ROUND(Table312[[#This Row],['# of Travelers (Highlighted)]],0))</f>
        <v>0</v>
      </c>
      <c r="F62" s="25"/>
      <c r="G62" s="108"/>
      <c r="H62" s="25"/>
    </row>
    <row r="63" spans="1:8" hidden="1" x14ac:dyDescent="0.25">
      <c r="A63" s="68" t="s">
        <v>13</v>
      </c>
      <c r="B63" s="10">
        <v>0</v>
      </c>
      <c r="C63" s="149"/>
      <c r="D63" s="150"/>
      <c r="E63" s="63">
        <f>(ROUND(Table312[[#This Row],[Estimated Cost (Highlighted)]],0)*ROUND(Table312[[#This Row],[Duration (Highlighted)]],0)*ROUND(Table312[[#This Row],['# of Travelers (Highlighted)]],0))</f>
        <v>0</v>
      </c>
      <c r="F63" s="25"/>
      <c r="G63" s="108"/>
      <c r="H63" s="25"/>
    </row>
    <row r="64" spans="1:8" ht="24" hidden="1" thickBot="1" x14ac:dyDescent="0.3">
      <c r="A64" s="65" t="s">
        <v>38</v>
      </c>
      <c r="B64" s="10">
        <v>0</v>
      </c>
      <c r="C64" s="149"/>
      <c r="D64" s="150"/>
      <c r="E64" s="63">
        <f>(ROUND(Table312[[#This Row],[Estimated Cost (Highlighted)]],0)*ROUND(Table312[[#This Row],[Duration (Highlighted)]],0)*ROUND(Table312[[#This Row],['# of Travelers (Highlighted)]],0))</f>
        <v>0</v>
      </c>
      <c r="F64" s="25"/>
      <c r="G64" s="108"/>
      <c r="H64" s="25"/>
    </row>
    <row r="65" spans="1:8" ht="24" hidden="1" thickBot="1" x14ac:dyDescent="0.3">
      <c r="A65" s="66"/>
      <c r="B65" s="11"/>
      <c r="C65" s="11"/>
      <c r="D65" s="11"/>
      <c r="E65" s="67">
        <f>SUM(E60:E64)</f>
        <v>0</v>
      </c>
      <c r="F65" s="25"/>
      <c r="G65" s="108"/>
      <c r="H65" s="25"/>
    </row>
    <row r="66" spans="1:8" ht="24" thickBot="1" x14ac:dyDescent="0.3">
      <c r="A66" s="69" t="s">
        <v>144</v>
      </c>
      <c r="B66" s="69"/>
      <c r="C66" s="69"/>
      <c r="D66" s="69"/>
      <c r="E66" s="70">
        <f>SUM(E47,E53,E59,E65)</f>
        <v>2088</v>
      </c>
      <c r="F66" s="25"/>
      <c r="G66" s="108"/>
      <c r="H66" s="25"/>
    </row>
    <row r="67" spans="1:8" ht="24" thickBot="1" x14ac:dyDescent="0.3">
      <c r="A67" s="71" t="s">
        <v>59</v>
      </c>
      <c r="B67" s="178" t="s">
        <v>60</v>
      </c>
      <c r="C67" s="72"/>
      <c r="D67" s="72"/>
      <c r="E67" s="72"/>
      <c r="F67" s="72"/>
      <c r="G67" s="73"/>
    </row>
    <row r="68" spans="1:8" ht="47.25" thickBot="1" x14ac:dyDescent="0.3">
      <c r="A68" s="160" t="s">
        <v>130</v>
      </c>
      <c r="B68" s="161" t="s">
        <v>131</v>
      </c>
      <c r="C68" s="161" t="s">
        <v>132</v>
      </c>
      <c r="D68" s="74" t="s">
        <v>80</v>
      </c>
      <c r="E68" s="25"/>
      <c r="F68" s="25"/>
      <c r="G68" s="25"/>
    </row>
    <row r="69" spans="1:8" ht="24" thickBot="1" x14ac:dyDescent="0.3">
      <c r="A69" s="162" t="s">
        <v>112</v>
      </c>
      <c r="B69" s="163">
        <v>2</v>
      </c>
      <c r="C69" s="151">
        <v>6704</v>
      </c>
      <c r="D69" s="75">
        <f>(ROUND(Table513[[#This Row],[Quantity (Highlighted)]],0)*ROUND(Table513[[#This Row],[Price per Unit (Highlighted)]],0))</f>
        <v>13408</v>
      </c>
      <c r="E69" s="25"/>
      <c r="F69" s="25"/>
      <c r="G69" s="25"/>
    </row>
    <row r="70" spans="1:8" ht="24" thickBot="1" x14ac:dyDescent="0.3">
      <c r="A70" s="164" t="s">
        <v>93</v>
      </c>
      <c r="B70" s="147">
        <v>1</v>
      </c>
      <c r="C70" s="151">
        <v>10023</v>
      </c>
      <c r="D70" s="76">
        <f>(ROUND(Table513[[#This Row],[Quantity (Highlighted)]],0)*ROUND(Table513[[#This Row],[Price per Unit (Highlighted)]],0))</f>
        <v>10023</v>
      </c>
      <c r="E70" s="25"/>
      <c r="F70" s="25"/>
      <c r="G70" s="25"/>
    </row>
    <row r="71" spans="1:8" ht="24" thickBot="1" x14ac:dyDescent="0.3">
      <c r="A71" s="164" t="s">
        <v>94</v>
      </c>
      <c r="B71" s="147">
        <v>4</v>
      </c>
      <c r="C71" s="151">
        <v>8123</v>
      </c>
      <c r="D71" s="76">
        <f>(ROUND(Table513[[#This Row],[Quantity (Highlighted)]],0)*ROUND(Table513[[#This Row],[Price per Unit (Highlighted)]],0))</f>
        <v>32492</v>
      </c>
      <c r="E71" s="25"/>
      <c r="F71" s="25"/>
      <c r="G71" s="25"/>
    </row>
    <row r="72" spans="1:8" ht="24" hidden="1" thickBot="1" x14ac:dyDescent="0.3">
      <c r="A72" s="164"/>
      <c r="B72" s="147">
        <v>0</v>
      </c>
      <c r="C72" s="151">
        <v>0</v>
      </c>
      <c r="D72" s="76">
        <f>(ROUND(Table513[[#This Row],[Quantity (Highlighted)]],0)*ROUND(Table513[[#This Row],[Price per Unit (Highlighted)]],0))</f>
        <v>0</v>
      </c>
      <c r="E72" s="25"/>
      <c r="F72" s="25"/>
      <c r="G72" s="25"/>
    </row>
    <row r="73" spans="1:8" ht="24" hidden="1" thickBot="1" x14ac:dyDescent="0.3">
      <c r="A73" s="164"/>
      <c r="B73" s="147">
        <v>0</v>
      </c>
      <c r="C73" s="165">
        <v>0</v>
      </c>
      <c r="D73" s="76">
        <f>(ROUND(Table513[[#This Row],[Quantity (Highlighted)]],0)*ROUND(Table513[[#This Row],[Price per Unit (Highlighted)]],0))</f>
        <v>0</v>
      </c>
      <c r="E73" s="25"/>
      <c r="F73" s="25"/>
      <c r="G73" s="25"/>
    </row>
    <row r="74" spans="1:8" ht="24" hidden="1" thickBot="1" x14ac:dyDescent="0.3">
      <c r="A74" s="164"/>
      <c r="B74" s="147">
        <v>0</v>
      </c>
      <c r="C74" s="165">
        <v>0</v>
      </c>
      <c r="D74" s="76">
        <f>(ROUND(Table513[[#This Row],[Quantity (Highlighted)]],0)*ROUND(Table513[[#This Row],[Price per Unit (Highlighted)]],0))</f>
        <v>0</v>
      </c>
      <c r="E74" s="25"/>
      <c r="F74" s="25"/>
      <c r="G74" s="25"/>
    </row>
    <row r="75" spans="1:8" ht="24" hidden="1" thickBot="1" x14ac:dyDescent="0.3">
      <c r="A75" s="164"/>
      <c r="B75" s="147">
        <v>0</v>
      </c>
      <c r="C75" s="151">
        <v>0</v>
      </c>
      <c r="D75" s="76">
        <f>(ROUND(Table513[[#This Row],[Quantity (Highlighted)]],0)*ROUND(Table513[[#This Row],[Price per Unit (Highlighted)]],0))</f>
        <v>0</v>
      </c>
      <c r="E75" s="25"/>
      <c r="F75" s="25"/>
      <c r="G75" s="25"/>
    </row>
    <row r="76" spans="1:8" ht="24" hidden="1" thickBot="1" x14ac:dyDescent="0.3">
      <c r="A76" s="166"/>
      <c r="B76" s="149">
        <v>0</v>
      </c>
      <c r="C76" s="167">
        <v>0</v>
      </c>
      <c r="D76" s="76">
        <f>(ROUND(Table513[[#This Row],[Quantity (Highlighted)]],0)*ROUND(Table513[[#This Row],[Price per Unit (Highlighted)]],0))</f>
        <v>0</v>
      </c>
      <c r="E76" s="25"/>
      <c r="F76" s="25"/>
      <c r="G76" s="25"/>
    </row>
    <row r="77" spans="1:8" ht="47.25" thickBot="1" x14ac:dyDescent="0.3">
      <c r="A77" s="77" t="s">
        <v>17</v>
      </c>
      <c r="B77" s="78"/>
      <c r="C77" s="78"/>
      <c r="D77" s="70">
        <f>SUM(D69:D76)</f>
        <v>55923</v>
      </c>
      <c r="E77" s="25"/>
      <c r="F77" s="25"/>
      <c r="G77" s="25"/>
    </row>
    <row r="78" spans="1:8" ht="24" thickBot="1" x14ac:dyDescent="0.3">
      <c r="A78" s="79" t="s">
        <v>18</v>
      </c>
      <c r="B78" s="179" t="s">
        <v>85</v>
      </c>
      <c r="C78" s="80"/>
      <c r="D78" s="80"/>
      <c r="E78" s="80"/>
      <c r="F78" s="80"/>
      <c r="G78" s="58"/>
    </row>
    <row r="79" spans="1:8" ht="47.25" thickBot="1" x14ac:dyDescent="0.3">
      <c r="A79" s="168" t="s">
        <v>133</v>
      </c>
      <c r="B79" s="169" t="s">
        <v>130</v>
      </c>
      <c r="C79" s="143" t="s">
        <v>131</v>
      </c>
      <c r="D79" s="168" t="s">
        <v>132</v>
      </c>
      <c r="E79" s="60" t="s">
        <v>79</v>
      </c>
      <c r="F79" s="25"/>
      <c r="G79" s="25"/>
    </row>
    <row r="80" spans="1:8" ht="24" thickBot="1" x14ac:dyDescent="0.3">
      <c r="A80" s="170" t="s">
        <v>49</v>
      </c>
      <c r="B80" s="171" t="s">
        <v>96</v>
      </c>
      <c r="C80" s="163">
        <v>15</v>
      </c>
      <c r="D80" s="172">
        <v>63</v>
      </c>
      <c r="E80" s="82">
        <f>ROUND(Table614[[#This Row],[Quantity (Highlighted)]]*Table614[[#This Row],[Price per Unit (Highlighted)]],0)</f>
        <v>945</v>
      </c>
      <c r="F80" s="25"/>
      <c r="G80" s="25"/>
    </row>
    <row r="81" spans="1:7" x14ac:dyDescent="0.25">
      <c r="A81" s="173" t="s">
        <v>20</v>
      </c>
      <c r="B81" s="171" t="s">
        <v>95</v>
      </c>
      <c r="C81" s="147">
        <v>10</v>
      </c>
      <c r="D81" s="14">
        <v>450</v>
      </c>
      <c r="E81" s="82">
        <f>ROUND(Table614[[#This Row],[Quantity (Highlighted)]]*Table614[[#This Row],[Price per Unit (Highlighted)]],0)</f>
        <v>4500</v>
      </c>
      <c r="F81" s="25"/>
      <c r="G81" s="25"/>
    </row>
    <row r="82" spans="1:7" hidden="1" x14ac:dyDescent="0.25">
      <c r="A82" s="173"/>
      <c r="B82" s="171" t="s">
        <v>63</v>
      </c>
      <c r="C82" s="147">
        <v>0</v>
      </c>
      <c r="D82" s="14">
        <v>0</v>
      </c>
      <c r="E82" s="82">
        <f>ROUND(Table614[[#This Row],[Quantity (Highlighted)]]*Table614[[#This Row],[Price per Unit (Highlighted)]],0)</f>
        <v>0</v>
      </c>
      <c r="F82" s="25"/>
      <c r="G82" s="25"/>
    </row>
    <row r="83" spans="1:7" hidden="1" x14ac:dyDescent="0.25">
      <c r="A83" s="16"/>
      <c r="B83" s="174"/>
      <c r="C83" s="147"/>
      <c r="D83" s="14">
        <v>0</v>
      </c>
      <c r="E83" s="82">
        <f>ROUND(Table614[[#This Row],[Quantity (Highlighted)]]*Table614[[#This Row],[Price per Unit (Highlighted)]],0)</f>
        <v>0</v>
      </c>
      <c r="F83" s="25"/>
      <c r="G83" s="25"/>
    </row>
    <row r="84" spans="1:7" hidden="1" x14ac:dyDescent="0.25">
      <c r="A84" s="16"/>
      <c r="B84" s="174"/>
      <c r="C84" s="147">
        <v>0</v>
      </c>
      <c r="D84" s="14">
        <v>0</v>
      </c>
      <c r="E84" s="82">
        <f>ROUND(Table614[[#This Row],[Quantity (Highlighted)]]*Table614[[#This Row],[Price per Unit (Highlighted)]],0)</f>
        <v>0</v>
      </c>
      <c r="F84" s="25"/>
      <c r="G84" s="25"/>
    </row>
    <row r="85" spans="1:7" hidden="1" x14ac:dyDescent="0.25">
      <c r="A85" s="16"/>
      <c r="B85" s="174"/>
      <c r="C85" s="147">
        <v>0</v>
      </c>
      <c r="D85" s="14">
        <v>0</v>
      </c>
      <c r="E85" s="82">
        <f>ROUND(Table614[[#This Row],[Quantity (Highlighted)]]*Table614[[#This Row],[Price per Unit (Highlighted)]],0)</f>
        <v>0</v>
      </c>
      <c r="F85" s="25"/>
      <c r="G85" s="25"/>
    </row>
    <row r="86" spans="1:7" hidden="1" x14ac:dyDescent="0.25">
      <c r="A86" s="16"/>
      <c r="B86" s="174"/>
      <c r="C86" s="149">
        <v>0</v>
      </c>
      <c r="D86" s="15">
        <v>0</v>
      </c>
      <c r="E86" s="82">
        <f>ROUND(Table614[[#This Row],[Quantity (Highlighted)]]*Table614[[#This Row],[Price per Unit (Highlighted)]],0)</f>
        <v>0</v>
      </c>
      <c r="F86" s="25"/>
      <c r="G86" s="25"/>
    </row>
    <row r="87" spans="1:7" ht="24" thickBot="1" x14ac:dyDescent="0.3">
      <c r="A87" s="83" t="s">
        <v>21</v>
      </c>
      <c r="B87" s="84"/>
      <c r="C87" s="53"/>
      <c r="D87" s="85"/>
      <c r="E87" s="55">
        <f>SUM(E80:E86)</f>
        <v>5445</v>
      </c>
      <c r="F87" s="25"/>
      <c r="G87" s="25"/>
    </row>
    <row r="88" spans="1:7" ht="24" thickBot="1" x14ac:dyDescent="0.3">
      <c r="A88" s="87" t="s">
        <v>22</v>
      </c>
      <c r="B88" s="88" t="s">
        <v>84</v>
      </c>
      <c r="C88" s="88"/>
      <c r="D88" s="88"/>
      <c r="E88" s="88"/>
      <c r="F88" s="88"/>
      <c r="G88" s="94"/>
    </row>
    <row r="89" spans="1:7" ht="70.5" thickBot="1" x14ac:dyDescent="0.3">
      <c r="A89" s="156" t="s">
        <v>135</v>
      </c>
      <c r="B89" s="157" t="s">
        <v>136</v>
      </c>
      <c r="C89" s="158" t="s">
        <v>137</v>
      </c>
      <c r="D89" s="159" t="s">
        <v>138</v>
      </c>
      <c r="E89" s="51" t="s">
        <v>77</v>
      </c>
      <c r="F89" s="25"/>
      <c r="G89" s="25"/>
    </row>
    <row r="90" spans="1:7" ht="46.5" x14ac:dyDescent="0.25">
      <c r="A90" s="152" t="s">
        <v>56</v>
      </c>
      <c r="B90" s="153" t="s">
        <v>97</v>
      </c>
      <c r="C90" s="182">
        <v>580</v>
      </c>
      <c r="D90" s="131">
        <v>87.93</v>
      </c>
      <c r="E90" s="62">
        <f>ROUND(Table715[[#This Row],[Hours (Highlighted)]]*Table715[[#This Row],[Hourly Rate (Highlighted)]],0)</f>
        <v>50999</v>
      </c>
      <c r="F90" s="25"/>
      <c r="G90" s="25"/>
    </row>
    <row r="91" spans="1:7" x14ac:dyDescent="0.25">
      <c r="A91" s="154"/>
      <c r="B91" s="155"/>
      <c r="C91" s="182"/>
      <c r="D91" s="131">
        <v>0</v>
      </c>
      <c r="E91" s="62"/>
      <c r="F91" s="25"/>
      <c r="G91" s="25"/>
    </row>
    <row r="92" spans="1:7" x14ac:dyDescent="0.25">
      <c r="A92" s="154">
        <f>A83</f>
        <v>0</v>
      </c>
      <c r="B92" s="155"/>
      <c r="C92" s="151"/>
      <c r="D92" s="144">
        <v>0</v>
      </c>
      <c r="E92" s="62">
        <f>ROUND(Table715[[#This Row],[Hours (Highlighted)]]*Table715[[#This Row],[Hourly Rate (Highlighted)]],0)</f>
        <v>0</v>
      </c>
      <c r="F92" s="25"/>
      <c r="G92" s="25"/>
    </row>
    <row r="93" spans="1:7" x14ac:dyDescent="0.25">
      <c r="A93" s="154">
        <f>A84</f>
        <v>0</v>
      </c>
      <c r="B93" s="155"/>
      <c r="C93" s="151"/>
      <c r="D93" s="144">
        <v>0</v>
      </c>
      <c r="E93" s="62">
        <f>ROUND(Table715[[#This Row],[Hours (Highlighted)]]*Table715[[#This Row],[Hourly Rate (Highlighted)]],0)</f>
        <v>0</v>
      </c>
      <c r="F93" s="25"/>
      <c r="G93" s="25"/>
    </row>
    <row r="94" spans="1:7" x14ac:dyDescent="0.25">
      <c r="A94" s="154">
        <f>A85</f>
        <v>0</v>
      </c>
      <c r="B94" s="155"/>
      <c r="C94" s="151"/>
      <c r="D94" s="144">
        <v>0</v>
      </c>
      <c r="E94" s="62">
        <f>ROUND(Table715[[#This Row],[Hours (Highlighted)]]*Table715[[#This Row],[Hourly Rate (Highlighted)]],0)</f>
        <v>0</v>
      </c>
      <c r="F94" s="25"/>
      <c r="G94" s="25"/>
    </row>
    <row r="95" spans="1:7" ht="47.25" thickBot="1" x14ac:dyDescent="0.3">
      <c r="A95" s="46" t="s">
        <v>23</v>
      </c>
      <c r="B95" s="89"/>
      <c r="C95" s="90"/>
      <c r="D95" s="91"/>
      <c r="E95" s="49">
        <f>SUM(E90:E94)</f>
        <v>50999</v>
      </c>
      <c r="F95" s="25"/>
      <c r="G95" s="25"/>
    </row>
    <row r="96" spans="1:7" ht="24" thickBot="1" x14ac:dyDescent="0.3">
      <c r="A96" s="87" t="s">
        <v>24</v>
      </c>
      <c r="B96" s="92"/>
      <c r="C96" s="93"/>
      <c r="D96" s="93"/>
      <c r="E96" s="93"/>
      <c r="F96" s="93"/>
      <c r="G96" s="94"/>
    </row>
    <row r="97" spans="1:10" ht="47.25" thickBot="1" x14ac:dyDescent="0.3">
      <c r="A97" s="168" t="s">
        <v>139</v>
      </c>
      <c r="B97" s="190" t="s">
        <v>130</v>
      </c>
      <c r="C97" s="143" t="s">
        <v>131</v>
      </c>
      <c r="D97" s="157" t="s">
        <v>132</v>
      </c>
      <c r="E97" s="60" t="s">
        <v>78</v>
      </c>
      <c r="F97" s="25"/>
      <c r="G97" s="25"/>
    </row>
    <row r="98" spans="1:10" s="96" customFormat="1" x14ac:dyDescent="0.25">
      <c r="A98" s="185" t="s">
        <v>52</v>
      </c>
      <c r="B98" s="186" t="s">
        <v>98</v>
      </c>
      <c r="C98" s="163">
        <v>36</v>
      </c>
      <c r="D98" s="131">
        <v>165</v>
      </c>
      <c r="E98" s="62">
        <f>ROUND(Table816[[#This Row],[Quantity (Highlighted)]]*Table816[[#This Row],[Price per Unit (Highlighted)]],0)</f>
        <v>5940</v>
      </c>
      <c r="H98" s="111"/>
    </row>
    <row r="99" spans="1:10" ht="46.5" x14ac:dyDescent="0.25">
      <c r="A99" s="16" t="s">
        <v>43</v>
      </c>
      <c r="B99" s="174" t="s">
        <v>65</v>
      </c>
      <c r="C99" s="147"/>
      <c r="D99" s="135"/>
      <c r="E99" s="62">
        <f>ROUND(Table816[[#This Row],[Quantity (Highlighted)]]*Table816[[#This Row],[Price per Unit (Highlighted)]],0)</f>
        <v>0</v>
      </c>
      <c r="F99" s="25"/>
      <c r="G99" s="25"/>
    </row>
    <row r="100" spans="1:10" x14ac:dyDescent="0.25">
      <c r="A100" s="16"/>
      <c r="B100" s="174">
        <v>0</v>
      </c>
      <c r="C100" s="147"/>
      <c r="D100" s="135"/>
      <c r="E100" s="62">
        <f>ROUND(Table816[[#This Row],[Quantity (Highlighted)]]*Table816[[#This Row],[Price per Unit (Highlighted)]],0)</f>
        <v>0</v>
      </c>
      <c r="F100" s="25"/>
      <c r="G100" s="25"/>
    </row>
    <row r="101" spans="1:10" x14ac:dyDescent="0.25">
      <c r="A101" s="16"/>
      <c r="B101" s="174">
        <v>0</v>
      </c>
      <c r="C101" s="147"/>
      <c r="D101" s="135"/>
      <c r="E101" s="62">
        <f>ROUND(Table816[[#This Row],[Quantity (Highlighted)]]*Table816[[#This Row],[Price per Unit (Highlighted)]],0)</f>
        <v>0</v>
      </c>
      <c r="F101" s="25"/>
      <c r="G101" s="25"/>
    </row>
    <row r="102" spans="1:10" x14ac:dyDescent="0.25">
      <c r="A102" s="16"/>
      <c r="B102" s="174">
        <v>0</v>
      </c>
      <c r="C102" s="147"/>
      <c r="D102" s="135"/>
      <c r="E102" s="62">
        <f>ROUND(Table816[[#This Row],[Quantity (Highlighted)]]*Table816[[#This Row],[Price per Unit (Highlighted)]],0)</f>
        <v>0</v>
      </c>
      <c r="F102" s="25"/>
      <c r="G102" s="25"/>
    </row>
    <row r="103" spans="1:10" ht="24" thickBot="1" x14ac:dyDescent="0.3">
      <c r="A103" s="187"/>
      <c r="B103" s="188"/>
      <c r="C103" s="149"/>
      <c r="D103" s="189"/>
      <c r="E103" s="62">
        <f>ROUND(Table816[[#This Row],[Quantity (Highlighted)]]*Table816[[#This Row],[Price per Unit (Highlighted)]],0)</f>
        <v>0</v>
      </c>
      <c r="F103" s="25"/>
      <c r="G103" s="25"/>
    </row>
    <row r="104" spans="1:10" ht="24" thickBot="1" x14ac:dyDescent="0.3">
      <c r="A104" s="17" t="s">
        <v>28</v>
      </c>
      <c r="B104" s="18"/>
      <c r="C104" s="19"/>
      <c r="D104" s="19"/>
      <c r="E104" s="20">
        <f>SUM(E98:E103)</f>
        <v>5940</v>
      </c>
      <c r="F104" s="25"/>
      <c r="G104" s="25"/>
    </row>
    <row r="105" spans="1:10" ht="24" thickBot="1" x14ac:dyDescent="0.3">
      <c r="A105" s="40" t="s">
        <v>58</v>
      </c>
      <c r="B105" s="97" t="s">
        <v>83</v>
      </c>
      <c r="C105" s="57"/>
      <c r="D105" s="57"/>
      <c r="E105" s="57"/>
      <c r="F105" s="57"/>
      <c r="G105" s="58"/>
      <c r="J105" s="98"/>
    </row>
    <row r="106" spans="1:10" ht="47.25" thickBot="1" x14ac:dyDescent="0.3">
      <c r="A106" s="81" t="s">
        <v>29</v>
      </c>
      <c r="B106" s="143" t="s">
        <v>141</v>
      </c>
      <c r="C106" s="95" t="s">
        <v>30</v>
      </c>
      <c r="D106" s="143" t="s">
        <v>142</v>
      </c>
      <c r="E106" s="60" t="s">
        <v>31</v>
      </c>
      <c r="F106" s="25"/>
      <c r="G106" s="25"/>
    </row>
    <row r="107" spans="1:10" ht="65.099999999999994" customHeight="1" x14ac:dyDescent="0.25">
      <c r="A107" s="175" t="s">
        <v>107</v>
      </c>
      <c r="B107" s="176">
        <v>0.153</v>
      </c>
      <c r="C107" s="177" t="s">
        <v>99</v>
      </c>
      <c r="D107" s="144">
        <f>SUM(E87,E66,E39,G26)</f>
        <v>136773.14000000001</v>
      </c>
      <c r="E107" s="106">
        <f>Table917[[#This Row],[IDC Rate (Highlighted)]]*Table917[[#This Row],[Base Amount** (Highlighted)]]</f>
        <v>20926.290420000001</v>
      </c>
      <c r="F107" s="25"/>
      <c r="G107" s="25"/>
    </row>
    <row r="108" spans="1:10" ht="24" thickBot="1" x14ac:dyDescent="0.3">
      <c r="A108" s="99" t="s">
        <v>88</v>
      </c>
      <c r="B108" s="86"/>
      <c r="D108" s="184"/>
      <c r="E108" s="181"/>
      <c r="F108" s="25"/>
      <c r="G108" s="25"/>
    </row>
    <row r="109" spans="1:10" x14ac:dyDescent="0.25">
      <c r="A109" s="100" t="s">
        <v>32</v>
      </c>
      <c r="B109" s="101">
        <f>SUM(E107,E104,E95,E87,D77,E66,E39,G26)</f>
        <v>270561.43041999999</v>
      </c>
      <c r="D109" s="86"/>
      <c r="F109" s="25"/>
      <c r="G109" s="25"/>
    </row>
    <row r="110" spans="1:10" ht="70.5" customHeight="1" thickBot="1" x14ac:dyDescent="0.3">
      <c r="A110" s="104" t="s">
        <v>57</v>
      </c>
      <c r="B110" s="105">
        <f>B13-B109</f>
        <v>129438.56958000001</v>
      </c>
      <c r="F110" s="25"/>
      <c r="G110" s="25"/>
    </row>
  </sheetData>
  <sheetProtection formatCells="0" formatColumns="0" formatRows="0" insertColumns="0" insertRows="0" insertHyperlinks="0" deleteColumns="0" deleteRows="0" sort="0" autoFilter="0" pivotTables="0"/>
  <conditionalFormatting sqref="A110:B110">
    <cfRule type="cellIs" dxfId="1" priority="1" operator="greaterThan">
      <formula>0</formula>
    </cfRule>
    <cfRule type="cellIs" dxfId="0" priority="2" operator="lessThan">
      <formula>0</formula>
    </cfRule>
  </conditionalFormatting>
  <dataValidations count="6">
    <dataValidation type="custom" operator="lessThanOrEqual" allowBlank="1" showInputMessage="1" showErrorMessage="1" errorTitle="Consultant Cap Exceeded" error="The hourly rate for an individual consultant cannot exceed $93.53._x000a__x000a_ Please see the FY24 Exchange Network Solicitation Notice, Appendix D for further details. " sqref="D90:D94" xr:uid="{1FAFB85E-AD3A-482E-BAAB-E40F72BB3E4D}">
      <formula1>IF(A90="Individual Consultant", D90&lt;=93.53, TRUE)</formula1>
    </dataValidation>
    <dataValidation type="whole" operator="lessThan" allowBlank="1" showInputMessage="1" showErrorMessage="1" sqref="C80:C86" xr:uid="{A68A6CB5-088B-4899-AEA4-7A02CAD39E7D}">
      <formula1>9999</formula1>
    </dataValidation>
    <dataValidation type="whole" operator="lessThanOrEqual" allowBlank="1" showInputMessage="1" showErrorMessage="1" errorTitle="Whole Numbers Only" error="Quantity should be given only as a whole number, please remove decimal amount. " sqref="C98:C103" xr:uid="{4B61C00F-A34A-49C9-9F89-4FD5AD00D32C}">
      <formula1>9999</formula1>
    </dataValidation>
    <dataValidation type="decimal" operator="lessThanOrEqual" allowBlank="1" showInputMessage="1" showErrorMessage="1" errorTitle="Incorrect Cost Categorization" error="Supply cost should be no greater than $4,999. Costs greater than or equal to $5,000 should be categorized under _x000a_'Equipment'." sqref="D80:D86" xr:uid="{466DAF88-BDA8-4E93-AC35-B9E073C9C8F8}">
      <formula1>4999</formula1>
    </dataValidation>
    <dataValidation type="decimal" operator="greaterThanOrEqual" allowBlank="1" showInputMessage="1" showErrorMessage="1" errorTitle="Incorrect Cost Categorization" error="Equipment costs must be greater than or equal to $5,000. Costs less than $5,000 should be categorized under 'Supplies'." sqref="C69:C76" xr:uid="{133159FE-9CBA-4BA6-B6ED-65145D538684}">
      <formula1>5000</formula1>
    </dataValidation>
    <dataValidation type="whole" errorStyle="warning" allowBlank="1" showInputMessage="1" showErrorMessage="1" errorTitle="Whole Numbers Only" error="Number of travelers should not contain a decimal. Only whole numbers are accepted. " sqref="D54:D58 D48:D52 D42:D46" xr:uid="{7AEA5B10-C181-4B1B-9871-9CB1468DC770}">
      <formula1>0</formula1>
      <formula2>100</formula2>
    </dataValidation>
  </dataValidations>
  <pageMargins left="0.7" right="0.7" top="0.75" bottom="0.75" header="0.3" footer="0.3"/>
  <pageSetup orientation="portrait" horizontalDpi="1200" verticalDpi="1200" r:id="rId1"/>
  <tableParts count="8">
    <tablePart r:id="rId2"/>
    <tablePart r:id="rId3"/>
    <tablePart r:id="rId4"/>
    <tablePart r:id="rId5"/>
    <tablePart r:id="rId6"/>
    <tablePart r:id="rId7"/>
    <tablePart r:id="rId8"/>
    <tablePart r:id="rId9"/>
  </tableParts>
  <extLst>
    <ext xmlns:x14="http://schemas.microsoft.com/office/spreadsheetml/2009/9/main" uri="{CCE6A557-97BC-4b89-ADB6-D9C93CAAB3DF}">
      <x14:dataValidations xmlns:xm="http://schemas.microsoft.com/office/excel/2006/main" count="5">
        <x14:dataValidation type="list" allowBlank="1" showInputMessage="1" showErrorMessage="1" xr:uid="{1C0D79D2-39B6-4E95-84DC-52C215E912CE}">
          <x14:formula1>
            <xm:f>'Data Vali'!$A$2:$A$6</xm:f>
          </x14:formula1>
          <xm:sqref>B90:B94</xm:sqref>
        </x14:dataValidation>
        <x14:dataValidation type="list" showInputMessage="1" showErrorMessage="1" xr:uid="{CC31A330-54AA-44F0-851B-7AB3B93A56F4}">
          <x14:formula1>
            <xm:f>'Data Vali'!$C$2:$C$10</xm:f>
          </x14:formula1>
          <xm:sqref>A98:A103</xm:sqref>
        </x14:dataValidation>
        <x14:dataValidation type="list" showInputMessage="1" showErrorMessage="1" xr:uid="{FCE2937F-B2AA-4056-823A-59F929FDE4C2}">
          <x14:formula1>
            <xm:f>'Data Vali'!$F$2:$F$7</xm:f>
          </x14:formula1>
          <xm:sqref>A80:A86</xm:sqref>
        </x14:dataValidation>
        <x14:dataValidation type="list" showInputMessage="1" showErrorMessage="1" xr:uid="{49118DC2-10AE-4B1C-A8BA-3B3B6E123FC9}">
          <x14:formula1>
            <xm:f>'Data Vali'!$A$15:$A$18</xm:f>
          </x14:formula1>
          <xm:sqref>C109 A13</xm:sqref>
        </x14:dataValidation>
        <x14:dataValidation type="list" showInputMessage="1" showErrorMessage="1" xr:uid="{58B1ECF4-FA9D-4D11-B995-2F33A18406D5}">
          <x14:formula1>
            <xm:f>'Data Vali'!$F$9:$F$12</xm:f>
          </x14:formula1>
          <xm:sqref>A90:A94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B75EB-2A4B-410D-BA8A-2F7E3D2ED6D5}">
  <dimension ref="A1:G18"/>
  <sheetViews>
    <sheetView topLeftCell="A10" workbookViewId="0">
      <selection activeCell="A16" sqref="A16"/>
    </sheetView>
  </sheetViews>
  <sheetFormatPr defaultRowHeight="15" x14ac:dyDescent="0.25"/>
  <cols>
    <col min="1" max="1" width="12.140625" bestFit="1" customWidth="1"/>
    <col min="2" max="2" width="15.42578125" customWidth="1"/>
    <col min="3" max="3" width="12.140625" bestFit="1" customWidth="1"/>
    <col min="4" max="4" width="14.5703125" customWidth="1"/>
    <col min="7" max="7" width="12.140625" customWidth="1"/>
    <col min="9" max="9" width="29.85546875" bestFit="1" customWidth="1"/>
    <col min="10" max="10" width="12.140625" bestFit="1" customWidth="1"/>
  </cols>
  <sheetData>
    <row r="1" spans="1:7" x14ac:dyDescent="0.25">
      <c r="A1" s="205" t="s">
        <v>45</v>
      </c>
      <c r="B1" s="205"/>
      <c r="C1" s="206" t="s">
        <v>46</v>
      </c>
      <c r="D1" s="206"/>
      <c r="F1" s="206" t="s">
        <v>47</v>
      </c>
      <c r="G1" s="206"/>
    </row>
    <row r="2" spans="1:7" x14ac:dyDescent="0.25">
      <c r="A2" t="s">
        <v>43</v>
      </c>
      <c r="C2" t="s">
        <v>43</v>
      </c>
      <c r="F2" t="s">
        <v>43</v>
      </c>
    </row>
    <row r="3" spans="1:7" x14ac:dyDescent="0.25">
      <c r="A3" t="s">
        <v>97</v>
      </c>
      <c r="C3" t="s">
        <v>48</v>
      </c>
      <c r="F3" t="s">
        <v>19</v>
      </c>
    </row>
    <row r="4" spans="1:7" x14ac:dyDescent="0.25">
      <c r="A4" t="s">
        <v>100</v>
      </c>
      <c r="C4" t="s">
        <v>26</v>
      </c>
      <c r="F4" t="s">
        <v>20</v>
      </c>
    </row>
    <row r="5" spans="1:7" x14ac:dyDescent="0.25">
      <c r="A5" t="s">
        <v>101</v>
      </c>
      <c r="C5" t="s">
        <v>27</v>
      </c>
      <c r="F5" t="s">
        <v>49</v>
      </c>
    </row>
    <row r="6" spans="1:7" x14ac:dyDescent="0.25">
      <c r="A6" t="s">
        <v>50</v>
      </c>
      <c r="C6" t="s">
        <v>51</v>
      </c>
      <c r="F6" t="s">
        <v>50</v>
      </c>
    </row>
    <row r="7" spans="1:7" x14ac:dyDescent="0.25">
      <c r="C7" t="s">
        <v>52</v>
      </c>
    </row>
    <row r="8" spans="1:7" x14ac:dyDescent="0.25">
      <c r="C8" t="s">
        <v>53</v>
      </c>
      <c r="F8" s="4" t="s">
        <v>54</v>
      </c>
    </row>
    <row r="9" spans="1:7" x14ac:dyDescent="0.25">
      <c r="C9" t="s">
        <v>25</v>
      </c>
      <c r="F9" t="s">
        <v>105</v>
      </c>
    </row>
    <row r="10" spans="1:7" x14ac:dyDescent="0.25">
      <c r="C10" t="s">
        <v>50</v>
      </c>
      <c r="F10" t="s">
        <v>56</v>
      </c>
    </row>
    <row r="11" spans="1:7" x14ac:dyDescent="0.25">
      <c r="F11" t="s">
        <v>106</v>
      </c>
    </row>
    <row r="12" spans="1:7" x14ac:dyDescent="0.25">
      <c r="F12" t="s">
        <v>42</v>
      </c>
    </row>
    <row r="13" spans="1:7" x14ac:dyDescent="0.25">
      <c r="A13" s="2"/>
      <c r="B13" s="3"/>
      <c r="C13" s="2"/>
    </row>
    <row r="14" spans="1:7" x14ac:dyDescent="0.25">
      <c r="A14" s="191" t="s">
        <v>104</v>
      </c>
      <c r="B14" s="1"/>
      <c r="C14" s="1"/>
    </row>
    <row r="15" spans="1:7" x14ac:dyDescent="0.25">
      <c r="A15" t="s">
        <v>87</v>
      </c>
      <c r="B15" s="1" t="s">
        <v>55</v>
      </c>
    </row>
    <row r="16" spans="1:7" x14ac:dyDescent="0.25">
      <c r="A16" t="s">
        <v>102</v>
      </c>
      <c r="B16" s="1">
        <v>400000</v>
      </c>
    </row>
    <row r="17" spans="1:2" x14ac:dyDescent="0.25">
      <c r="A17" t="s">
        <v>103</v>
      </c>
      <c r="B17" s="1">
        <v>600000</v>
      </c>
    </row>
    <row r="18" spans="1:2" x14ac:dyDescent="0.25">
      <c r="A18" t="s">
        <v>146</v>
      </c>
      <c r="B18" s="1">
        <v>415000</v>
      </c>
    </row>
  </sheetData>
  <mergeCells count="3">
    <mergeCell ref="A1:B1"/>
    <mergeCell ref="C1:D1"/>
    <mergeCell ref="F1:G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2023-02-07T17:29:01+00:00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27f4ad48-b36f-41f7-be1f-1dd64aff9f9f">
      <Terms xmlns="http://schemas.microsoft.com/office/infopath/2007/PartnerControls"/>
    </lcf76f155ced4ddcb4097134ff3c332f>
    <SharedWithUsers xmlns="d354460a-84a6-43e7-9be2-b8e6aec8910a">
      <UserInfo>
        <DisplayName>McGown, Erin</DisplayName>
        <AccountId>16</AccountId>
        <AccountType/>
      </UserInfo>
      <UserInfo>
        <DisplayName>Awad, Aimee</DisplayName>
        <AccountId>17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4B9808E72C9A40826086E769A44E2D" ma:contentTypeVersion="16" ma:contentTypeDescription="Create a new document." ma:contentTypeScope="" ma:versionID="98c9aace8e149015dd168e4523394d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7f4ad48-b36f-41f7-be1f-1dd64aff9f9f" xmlns:ns6="d354460a-84a6-43e7-9be2-b8e6aec8910a" targetNamespace="http://schemas.microsoft.com/office/2006/metadata/properties" ma:root="true" ma:fieldsID="d76134673519bd38eb886a2d8a0bf0b6" ns1:_="" ns2:_="" ns3:_="" ns4:_="" ns5:_="" ns6:_="">
    <xsd:import namespace="http://schemas.microsoft.com/sharepoint/v3"/>
    <xsd:import namespace="4ffa91fb-a0ff-4ac5-b2db-65c790d184a4"/>
    <xsd:import namespace="http://schemas.microsoft.com/sharepoint.v3"/>
    <xsd:import namespace="http://schemas.microsoft.com/sharepoint/v3/fields"/>
    <xsd:import namespace="27f4ad48-b36f-41f7-be1f-1dd64aff9f9f"/>
    <xsd:import namespace="d354460a-84a6-43e7-9be2-b8e6aec8910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Location" minOccurs="0"/>
                <xsd:element ref="ns5:MediaServiceGenerationTime" minOccurs="0"/>
                <xsd:element ref="ns5:MediaServiceEventHashCode" minOccurs="0"/>
                <xsd:element ref="ns5:MediaLengthInSeconds" minOccurs="0"/>
                <xsd:element ref="ns5:lcf76f155ced4ddcb4097134ff3c332f" minOccurs="0"/>
                <xsd:element ref="ns5:MediaServiceOCR"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5cf6aeb7-7139-4abe-b7ae-45924ecdf338}" ma:internalName="TaxCatchAllLabel" ma:readOnly="true" ma:showField="CatchAllDataLabel" ma:web="d354460a-84a6-43e7-9be2-b8e6aec8910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5cf6aeb7-7139-4abe-b7ae-45924ecdf338}" ma:internalName="TaxCatchAll" ma:showField="CatchAllData" ma:web="d354460a-84a6-43e7-9be2-b8e6aec8910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f4ad48-b36f-41f7-be1f-1dd64aff9f9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dexed="true" ma:internalName="MediaServiceDateTaken" ma:readOnly="true">
      <xsd:simpleType>
        <xsd:restriction base="dms:Text"/>
      </xsd:simpleType>
    </xsd:element>
    <xsd:element name="MediaServiceLocation" ma:index="33" nillable="true" ma:displayName="Location" ma:indexed="true" ma:internalName="MediaServiceLocatio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39" nillable="true" ma:displayName="Extracted Text" ma:internalName="MediaServiceOCR" ma:readOnly="true">
      <xsd:simpleType>
        <xsd:restriction base="dms:Note">
          <xsd:maxLength value="255"/>
        </xsd:restrictio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54460a-84a6-43e7-9be2-b8e6aec8910a"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530DC-7C48-44CD-819F-B6DBA2058A6A}">
  <ds:schemaRefs>
    <ds:schemaRef ds:uri="http://purl.org/dc/dcmitype/"/>
    <ds:schemaRef ds:uri="http://schemas.microsoft.com/office/infopath/2007/PartnerControls"/>
    <ds:schemaRef ds:uri="4ffa91fb-a0ff-4ac5-b2db-65c790d184a4"/>
    <ds:schemaRef ds:uri="http://schemas.openxmlformats.org/package/2006/metadata/core-properties"/>
    <ds:schemaRef ds:uri="1c9f6715-5bbb-41fe-96b4-0df7b219d453"/>
    <ds:schemaRef ds:uri="61fa3bd3-5719-4748-9ddd-a475fb44004f"/>
    <ds:schemaRef ds:uri="http://schemas.microsoft.com/sharepoint/v3"/>
    <ds:schemaRef ds:uri="http://purl.org/dc/terms/"/>
    <ds:schemaRef ds:uri="http://schemas.microsoft.com/office/2006/documentManagement/types"/>
    <ds:schemaRef ds:uri="http://purl.org/dc/elements/1.1/"/>
    <ds:schemaRef ds:uri="http://schemas.microsoft.com/sharepoint/v3/fields"/>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9768440-4BC7-4CD9-80FC-5F0643E4A097}"/>
</file>

<file path=customXml/itemProps3.xml><?xml version="1.0" encoding="utf-8"?>
<ds:datastoreItem xmlns:ds="http://schemas.openxmlformats.org/officeDocument/2006/customXml" ds:itemID="{CAF24FA0-6516-4F33-BACA-3C1FE396E177}">
  <ds:schemaRefs>
    <ds:schemaRef ds:uri="Microsoft.SharePoint.Taxonomy.ContentTypeSync"/>
  </ds:schemaRefs>
</ds:datastoreItem>
</file>

<file path=customXml/itemProps4.xml><?xml version="1.0" encoding="utf-8"?>
<ds:datastoreItem xmlns:ds="http://schemas.openxmlformats.org/officeDocument/2006/customXml" ds:itemID="{B1677DB0-E962-451B-9A76-1DFD099847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Template</vt:lpstr>
      <vt:lpstr>Example_FY24</vt:lpstr>
      <vt:lpstr>Data Vali</vt:lpstr>
      <vt:lpstr>Capacity_Buildling_with_Mentorship</vt:lpstr>
      <vt:lpstr>Individual</vt:lpstr>
      <vt:lpstr>Partnership</vt:lpstr>
      <vt:lpstr>Example_FY24!Select_Assistance_Type_from_Drop_Down_List</vt:lpstr>
      <vt:lpstr>Template!Select_Assistance_Type_from_Drop_Down_List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Awad, Aimee</dc:creator>
  <cp:keywords/>
  <dc:description/>
  <cp:lastModifiedBy>Awad, Aimee</cp:lastModifiedBy>
  <cp:revision/>
  <dcterms:created xsi:type="dcterms:W3CDTF">2022-11-30T02:05:01Z</dcterms:created>
  <dcterms:modified xsi:type="dcterms:W3CDTF">2025-08-27T21:09:38Z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0x010100974B9808E72C9A40826086E769A44E2D</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